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'Sheet1'!$A$19:$G$180</definedName>
    <definedName name="_xlnm.Print_Area" localSheetId="0">'Sheet1'!$A$1:$G$188</definedName>
    <definedName name="_xlnm.Print_Titles" localSheetId="0">'Sheet1'!$18:$19</definedName>
  </definedNames>
  <calcPr fullCalcOnLoad="1"/>
</workbook>
</file>

<file path=xl/comments1.xml><?xml version="1.0" encoding="utf-8"?>
<comments xmlns="http://schemas.openxmlformats.org/spreadsheetml/2006/main">
  <authors>
    <author>Vanev</author>
  </authors>
  <commentList>
    <comment ref="A180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Последни данни от Дирекция "Агростатистика"</t>
        </r>
      </text>
    </comment>
    <comment ref="B180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Последни данни от Дирекция "Агростатистика"</t>
        </r>
      </text>
    </comment>
    <comment ref="C180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Последни данни от Дирекция "Агростатистика"</t>
        </r>
      </text>
    </comment>
    <comment ref="D180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Последни данни от Дирекция "Агростатистика"</t>
        </r>
      </text>
    </comment>
    <comment ref="E180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Последни данни от Дирекция "Агростатистика"</t>
        </r>
      </text>
    </comment>
    <comment ref="F180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Последни данни от Дирекция "Агростатистика"</t>
        </r>
      </text>
    </comment>
    <comment ref="D155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АВТОМАТИЧНА ФОРМУЛА</t>
        </r>
      </text>
    </comment>
  </commentList>
</comments>
</file>

<file path=xl/sharedStrings.xml><?xml version="1.0" encoding="utf-8"?>
<sst xmlns="http://schemas.openxmlformats.org/spreadsheetml/2006/main" count="377" uniqueCount="157">
  <si>
    <t>Обикновена (мека) пшеница</t>
  </si>
  <si>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</si>
  <si>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</si>
  <si>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</si>
  <si>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</si>
  <si>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</si>
  <si>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</si>
  <si>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</si>
  <si>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</si>
  <si>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</si>
  <si>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</si>
  <si>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</si>
  <si>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</si>
  <si>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</si>
  <si>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</si>
  <si>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</si>
  <si>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</si>
  <si>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</si>
  <si>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</si>
  <si>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</si>
  <si>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</si>
  <si>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</si>
  <si>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</si>
  <si>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</si>
  <si>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</si>
  <si>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</si>
  <si>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</si>
  <si>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</si>
  <si>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</si>
  <si>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</si>
  <si>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</si>
  <si>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</si>
  <si>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</si>
  <si>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</si>
  <si>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</si>
  <si>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</si>
  <si>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</si>
  <si>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</si>
  <si>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Ягоди</t>
  </si>
  <si>
    <t>Малини</t>
  </si>
  <si>
    <t>Лозя — десертни</t>
  </si>
  <si>
    <t>Лозя — винени</t>
  </si>
  <si>
    <t>Цветя - саксийни</t>
  </si>
  <si>
    <t>Производство на семена / посадъчен материал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</si>
  <si>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</si>
  <si>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</si>
  <si>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</si>
  <si>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</si>
  <si>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</si>
  <si>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</si>
  <si>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</si>
  <si>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</si>
  <si>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</si>
  <si>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Други</t>
  </si>
  <si>
    <t>Захарно цвекло</t>
  </si>
  <si>
    <t>Маслодайна роза</t>
  </si>
  <si>
    <t>Цветя –луковични растения</t>
  </si>
  <si>
    <t>Естествени ливади</t>
  </si>
  <si>
    <t>Фуражни зеленчуци</t>
  </si>
  <si>
    <t>Домати - полски</t>
  </si>
  <si>
    <t>Домати - градински</t>
  </si>
  <si>
    <t>Домати - оранжерийни</t>
  </si>
  <si>
    <t>Краставици - полски</t>
  </si>
  <si>
    <t>Краставици - градински</t>
  </si>
  <si>
    <t>Краставици - оранжерийни</t>
  </si>
  <si>
    <t>Пипер - полски</t>
  </si>
  <si>
    <t>Пипер - градински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</si>
  <si>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</si>
  <si>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</si>
  <si>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</si>
  <si>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</si>
  <si>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</si>
  <si>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</si>
  <si>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ОБЩА СТАНДАРТНА РАЗЛИКА НА СТОПАНСТВОТО</t>
  </si>
  <si>
    <t>6 = (4*5)</t>
  </si>
  <si>
    <t xml:space="preserve">ИКОНОМИЧЕСКИ РАЗМЕР НА СТОПАНСТВОТО </t>
  </si>
  <si>
    <t>Данни за стопанството</t>
  </si>
  <si>
    <t>Данните на стопанството (кол.4) се вземат от анкетната карта, попълнена при последната регистрация или пререгистрация на стопанството по наредба № 3 от 29.01.1999 г. като сума от засетите и намеренията засети площи с основни култури.</t>
  </si>
  <si>
    <t>Данни на стопанството (основни култури)</t>
  </si>
  <si>
    <t>Данните за втори и междинни култури се пренебрегват.</t>
  </si>
  <si>
    <t>Разсадници за трайни насаждения</t>
  </si>
  <si>
    <t>дка</t>
  </si>
  <si>
    <t>Индивидуални СР (лв.)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</si>
  <si>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</si>
  <si>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</si>
  <si>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</si>
  <si>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</si>
  <si>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</si>
  <si>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</si>
  <si>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</si>
  <si>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</si>
  <si>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</si>
  <si>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</si>
  <si>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</si>
  <si>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</si>
  <si>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</si>
  <si>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</si>
  <si>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</si>
  <si>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</si>
  <si>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</si>
  <si>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t>При изчисляването на общата стандартна разлика на стопанството се взема предвид фуражния баланс или излишък (вж. поясненията под таблицта за определяне на икономическия размер на стопанството).</t>
  </si>
  <si>
    <r>
      <t>м</t>
    </r>
    <r>
      <rPr>
        <sz val="10"/>
        <rFont val="Arial"/>
        <family val="2"/>
      </rPr>
      <t>²</t>
    </r>
  </si>
  <si>
    <t>Говеда и биволи над 1 г. за угояване</t>
  </si>
  <si>
    <t>Млечни крави и биволици</t>
  </si>
  <si>
    <t>Коне и други еднокопитни</t>
  </si>
  <si>
    <t>(1)</t>
  </si>
  <si>
    <t>(2)</t>
  </si>
  <si>
    <t>СР-фуражни култури</t>
  </si>
  <si>
    <t>СТОПАНСТВОТО ПОЛУПАЗАРНО ЛИ Е? (между 1 и 4 ИЕ и всяка култура&lt;85% от ИЕ)</t>
  </si>
  <si>
    <r>
      <t>Допълнителна информация:</t>
    </r>
    <r>
      <rPr>
        <sz val="14"/>
        <rFont val="Times New Roman"/>
        <family val="1"/>
      </rPr>
      <t xml:space="preserve"> </t>
    </r>
  </si>
  <si>
    <r>
      <t xml:space="preserve">Когато стопанството отглежда </t>
    </r>
    <r>
      <rPr>
        <b/>
        <sz val="12"/>
        <rFont val="Times New Roman"/>
        <family val="1"/>
      </rPr>
      <t>животни</t>
    </r>
    <r>
      <rPr>
        <sz val="12"/>
        <rFont val="Times New Roman"/>
        <family val="1"/>
      </rPr>
      <t>, трябва да посочи броя на животните в съответните категории съгласно допълнителен опис, заверен от официален ветеринарен лекар най-много до 4 месеца преди кандидатстване</t>
    </r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</si>
  <si>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</si>
  <si>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</si>
  <si>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</si>
  <si>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</si>
  <si>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</si>
  <si>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</si>
  <si>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Вишни</t>
  </si>
  <si>
    <t>Кайсии, зарзали</t>
  </si>
  <si>
    <t>Праскови</t>
  </si>
  <si>
    <t>Сливи</t>
  </si>
  <si>
    <t>Ябълки</t>
  </si>
  <si>
    <t>Круши</t>
  </si>
  <si>
    <t>Арония</t>
  </si>
  <si>
    <t>Други овощни видове - …………………………..</t>
  </si>
  <si>
    <t>Други ягодоплодни - ……………………………..</t>
  </si>
  <si>
    <t>Орехи</t>
  </si>
  <si>
    <t>Бадеми</t>
  </si>
  <si>
    <t>Лешници</t>
  </si>
  <si>
    <t>Кестени</t>
  </si>
  <si>
    <t>ПОКРИВАТ ИЗИСКВАНИЯТА ПО ОТНОШЕНИЕ НА МИНИМАЛНИЯ РАЗМЕР НА ПЛОЩТА ДОПУСТИМА ЗА ПОДПОМАГАНЕ ПО СХЕМАТА ЗА ЕДИННО ПЛАЩАНЕ НА ПЛОЩ И/ИЛИ ЗА НЕОБЛАГОДЕТЕЛСТВАНИ РАЙОНИ И ОТГОВАРЯТ НА ВСИЧКИ ОСТАНАЛИ УСЛОВИЯ (1-Да; 2-Не)</t>
  </si>
  <si>
    <t>Други фуражни култури - ………………………</t>
  </si>
  <si>
    <t>Говеда и биволи над 1 г. за разплод и бременни юници</t>
  </si>
  <si>
    <t>Прасенца под 45 дни</t>
  </si>
  <si>
    <t>м²</t>
  </si>
  <si>
    <t>От които: Калифорнийски червеи</t>
  </si>
  <si>
    <t>Череши</t>
  </si>
  <si>
    <t>Пъдпъдъци, щрауси и други птици</t>
  </si>
  <si>
    <t>4022+4023+4111</t>
  </si>
  <si>
    <t>Гъби</t>
  </si>
  <si>
    <t>4008 и 4106</t>
  </si>
  <si>
    <t>Овце—млечни и Овце-месодайни</t>
  </si>
  <si>
    <t>.....</t>
  </si>
  <si>
    <t>Други овце (Разликата между общия брой на овцете по код 4007 и броя на месодайните и млечните овце по кодове 4008 и 4106)</t>
  </si>
  <si>
    <r>
      <t xml:space="preserve">Преживни животни </t>
    </r>
    <r>
      <rPr>
        <sz val="10"/>
        <rFont val="Times New Roman"/>
        <family val="1"/>
      </rPr>
      <t>- Телета и малачета до 1г.; Говеда и биволи над 1 г. за угояване; Говеда и биволи над 1 г. за разплод и бременни юници; Млечни крави и биволици; Крави от месодайни породи; Овце—млечни и овце-месодайни; Други овце; Кози—майки; други кози;</t>
    </r>
  </si>
  <si>
    <r>
      <t>Фуражни кутури</t>
    </r>
    <r>
      <rPr>
        <sz val="10"/>
        <rFont val="Times New Roman"/>
        <family val="1"/>
      </rPr>
      <t xml:space="preserve"> - царевица за силаж, фий, фуражни зеленчуци, люцерна, естествени ливади, други фуражни култури</t>
    </r>
  </si>
  <si>
    <t>От които: Охлюви</t>
  </si>
  <si>
    <t>СР-преживни животни; коне и други еднокопитни животни, както и пасищно отглеждани свине от източнобалканска порода и нейните кръстоски</t>
  </si>
  <si>
    <r>
      <t xml:space="preserve">В повечето случаи, стопанствата са във </t>
    </r>
    <r>
      <rPr>
        <b/>
        <sz val="10"/>
        <rFont val="Times New Roman"/>
        <family val="1"/>
      </rPr>
      <t>фуражен баланс</t>
    </r>
    <r>
      <rPr>
        <sz val="10"/>
        <rFont val="Times New Roman"/>
        <family val="1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</rPr>
      <t>4025</t>
    </r>
    <r>
      <rPr>
        <sz val="10"/>
        <rFont val="Times New Roman"/>
        <family val="1"/>
      </rPr>
      <t xml:space="preserve">), пасищно отглежданите свине от източнобалканска порода и нейните кръстоски и фуражните култури, като стандартната разлика на фуражните култури не надвишава тази на тези животни. В този случай </t>
    </r>
    <r>
      <rPr>
        <b/>
        <sz val="10"/>
        <rFont val="Times New Roman"/>
        <family val="1"/>
      </rPr>
      <t>стандартната разлика на фуражите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 се включва в общата стандартна разлика на стопанството</t>
    </r>
    <r>
      <rPr>
        <sz val="10"/>
        <rFont val="Times New Roman"/>
        <family val="1"/>
      </rPr>
      <t>.</t>
    </r>
  </si>
  <si>
    <r>
      <t>Фуражен излишък</t>
    </r>
    <r>
      <rPr>
        <sz val="10"/>
        <rFont val="Times New Roman"/>
        <family val="1"/>
      </rPr>
      <t xml:space="preserve"> има тогава, когато стандартната разлика на фуражните култури надвишава тази на преживните животни, конете и другите еднокопитни животни, както и пасищно отглежданите свине от източнобалканска порода и нейните кръстоски. В този случай </t>
    </r>
    <r>
      <rPr>
        <b/>
        <sz val="10"/>
        <rFont val="Times New Roman"/>
        <family val="1"/>
      </rPr>
      <t>разликата между сумата от стандартните разлики на фуражните култури и на преживните животни, конете и другите еднокопитни животни, както и на пасищно отглежданите свине от източнобалканска порода и нейните кръстоски се включва в общата стандартна разлика на стопанството, а не цялата сума от стандартните разлики на фуражните култури</t>
    </r>
    <r>
      <rPr>
        <sz val="10"/>
        <rFont val="Times New Roman"/>
        <family val="1"/>
      </rPr>
      <t>.</t>
    </r>
  </si>
  <si>
    <r>
      <t xml:space="preserve">от които: 
</t>
    </r>
    <r>
      <rPr>
        <i/>
        <sz val="10"/>
        <rFont val="Times New Roman"/>
        <family val="1"/>
      </rPr>
      <t>пасищно отглеждани от източнобалканската порода и нейните кръстоски*</t>
    </r>
  </si>
  <si>
    <t>Забележка: *Съгласно условията по Наредба № 6 от 20.03.2007 г. за условията и реда за пасищно отглеждане на свине от източнобалканската порода и нейните кръстоски (обн., ДВ, бр. 29 от 6.04.2007 г.)</t>
  </si>
  <si>
    <r>
      <t xml:space="preserve">Показател за СР </t>
    </r>
    <r>
      <rPr>
        <b/>
        <sz val="8"/>
        <rFont val="Times New Roman"/>
        <family val="1"/>
      </rPr>
      <t>(лв./дка; лв./глава; лв./м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</si>
  <si>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Проверка за изискването всяка култура &lt; 85%
 (0-да; 1-Не)</t>
  </si>
  <si>
    <t>Таблица за изчисляване на икономическия размер на  земеделско стопанство по мярка 141 „Подпомагане на полу-пазарни стопанства в процес на преструктуриране”</t>
  </si>
  <si>
    <t>При изчисляването на общата стандартна разлика на стопанството стойността на прасенцата до 45 дни не се взема предвид, в случай че в стопанството се отглеждат и свине майки.</t>
  </si>
  <si>
    <r>
      <t xml:space="preserve">Когато стопанството отглежда </t>
    </r>
    <r>
      <rPr>
        <b/>
        <sz val="12"/>
        <rFont val="Times New Roman"/>
        <family val="1"/>
      </rPr>
      <t>домати, краставици или пипер</t>
    </r>
    <r>
      <rPr>
        <sz val="12"/>
        <rFont val="Times New Roman"/>
        <family val="1"/>
      </rPr>
      <t xml:space="preserve">, трябва да посочи дали те са отглеждани при полски, градински или оранжерийни условия:
</t>
    </r>
    <r>
      <rPr>
        <b/>
        <i/>
        <sz val="12"/>
        <rFont val="Times New Roman"/>
        <family val="1"/>
      </rPr>
      <t>полски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sz val="12"/>
        <rFont val="Times New Roman"/>
        <family val="1"/>
      </rPr>
      <t>влизат в сеитбооборот с</t>
    </r>
    <r>
      <rPr>
        <b/>
        <i/>
        <u val="single"/>
        <sz val="12"/>
        <rFont val="Times New Roman"/>
        <family val="1"/>
      </rPr>
      <t xml:space="preserve"> други земеделски култури</t>
    </r>
    <r>
      <rPr>
        <i/>
        <sz val="12"/>
        <rFont val="Times New Roman"/>
        <family val="1"/>
      </rPr>
      <t xml:space="preserve">, различни от зеленчуци;
</t>
    </r>
    <r>
      <rPr>
        <b/>
        <i/>
        <sz val="12"/>
        <rFont val="Times New Roman"/>
        <family val="1"/>
      </rPr>
      <t>градински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u val="single"/>
        <sz val="12"/>
        <rFont val="Times New Roman"/>
        <family val="1"/>
      </rPr>
      <t>влизат в сеитбооборот само с други зеленчуци.</t>
    </r>
    <r>
      <rPr>
        <i/>
        <sz val="12"/>
        <rFont val="Times New Roman"/>
        <family val="1"/>
      </rPr>
      <t xml:space="preserve"> Включват се и площите, които се отглеждат под ниски стъклени или полиетиленови покрития;
</t>
    </r>
    <r>
      <rPr>
        <b/>
        <i/>
        <u val="single"/>
        <sz val="12"/>
        <rFont val="Times New Roman"/>
        <family val="1"/>
      </rPr>
      <t>оранжерийни условия</t>
    </r>
    <r>
      <rPr>
        <i/>
        <sz val="12"/>
        <rFont val="Times New Roman"/>
        <family val="1"/>
      </rPr>
      <t xml:space="preserve"> – включват се домати/краставици/пипер, които се отглеждат в стъклени и полиетиленови оранжерии, в които човек може да работи изправен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</si>
</sst>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2]dd\ mmmm\ yyyy\ &quot;г.&quot;"/>
    <numFmt numFmtId="170" formatCode="#,##0.0"/>
    <numFmt numFmtId="171" formatCode="0.000"/>
  </numFmts>
  <fonts count="2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b/>
      <u val="single"/>
      <sz val="16"/>
      <color indexed="53"/>
      <name val="Arial"/>
      <family val="2"/>
    </font>
    <font>
      <sz val="10"/>
      <color indexed="53"/>
      <name val="Arial"/>
      <family val="2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color indexed="13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indent="1"/>
    </xf>
    <xf numFmtId="3" fontId="1" fillId="2" borderId="8" xfId="0" applyNumberFormat="1" applyFont="1" applyFill="1" applyBorder="1" applyAlignment="1">
      <alignment horizontal="right" inden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3" fontId="8" fillId="0" borderId="8" xfId="0" applyNumberFormat="1" applyFont="1" applyBorder="1" applyAlignment="1">
      <alignment horizontal="right" indent="1"/>
    </xf>
    <xf numFmtId="3" fontId="1" fillId="2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right" indent="1"/>
    </xf>
    <xf numFmtId="0" fontId="1" fillId="0" borderId="8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 indent="1"/>
    </xf>
    <xf numFmtId="2" fontId="12" fillId="3" borderId="8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" fontId="12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9" fontId="1" fillId="0" borderId="0" xfId="21" applyFont="1" applyAlignment="1">
      <alignment/>
    </xf>
    <xf numFmtId="3" fontId="4" fillId="2" borderId="9" xfId="0" applyNumberFormat="1" applyFont="1" applyFill="1" applyBorder="1" applyAlignment="1">
      <alignment horizontal="center" wrapText="1"/>
    </xf>
    <xf numFmtId="4" fontId="12" fillId="3" borderId="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indent="1"/>
    </xf>
    <xf numFmtId="3" fontId="1" fillId="2" borderId="10" xfId="0" applyNumberFormat="1" applyFont="1" applyFill="1" applyBorder="1" applyAlignment="1">
      <alignment horizontal="right" indent="1"/>
    </xf>
    <xf numFmtId="0" fontId="1" fillId="3" borderId="11" xfId="0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right" indent="1"/>
    </xf>
    <xf numFmtId="0" fontId="1" fillId="3" borderId="1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wrapText="1" indent="1"/>
    </xf>
    <xf numFmtId="3" fontId="1" fillId="2" borderId="8" xfId="0" applyNumberFormat="1" applyFont="1" applyFill="1" applyBorder="1" applyAlignment="1">
      <alignment horizontal="right" vertical="center" wrapText="1" indent="1"/>
    </xf>
    <xf numFmtId="3" fontId="1" fillId="3" borderId="8" xfId="0" applyNumberFormat="1" applyFont="1" applyFill="1" applyBorder="1" applyAlignment="1" applyProtection="1">
      <alignment horizontal="right" vertical="center" wrapText="1" indent="1"/>
      <protection/>
    </xf>
    <xf numFmtId="3" fontId="4" fillId="2" borderId="5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/>
    </xf>
    <xf numFmtId="0" fontId="1" fillId="4" borderId="8" xfId="0" applyFont="1" applyFill="1" applyBorder="1" applyAlignment="1">
      <alignment vertical="center"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4" fontId="1" fillId="0" borderId="8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 indent="1"/>
    </xf>
    <xf numFmtId="0" fontId="4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right" inden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 indent="1"/>
    </xf>
    <xf numFmtId="3" fontId="1" fillId="2" borderId="11" xfId="0" applyNumberFormat="1" applyFont="1" applyFill="1" applyBorder="1" applyAlignment="1">
      <alignment horizontal="right" vertical="center" indent="1"/>
    </xf>
    <xf numFmtId="3" fontId="1" fillId="3" borderId="12" xfId="0" applyNumberFormat="1" applyFont="1" applyFill="1" applyBorder="1" applyAlignment="1">
      <alignment horizontal="right" vertical="center" wrapText="1" indent="1"/>
    </xf>
    <xf numFmtId="3" fontId="1" fillId="2" borderId="12" xfId="0" applyNumberFormat="1" applyFont="1" applyFill="1" applyBorder="1" applyAlignment="1">
      <alignment horizontal="right" vertical="center" wrapText="1" indent="1"/>
    </xf>
    <xf numFmtId="3" fontId="1" fillId="3" borderId="11" xfId="0" applyNumberFormat="1" applyFont="1" applyFill="1" applyBorder="1" applyAlignment="1">
      <alignment horizontal="right" vertical="center" wrapText="1" indent="1"/>
    </xf>
    <xf numFmtId="3" fontId="1" fillId="2" borderId="11" xfId="0" applyNumberFormat="1" applyFont="1" applyFill="1" applyBorder="1" applyAlignment="1">
      <alignment horizontal="righ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wrapText="1"/>
    </xf>
    <xf numFmtId="49" fontId="15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2" fillId="0" borderId="8" xfId="0" applyFont="1" applyBorder="1" applyAlignment="1">
      <alignment horizontal="right" vertical="top" wrapText="1"/>
    </xf>
    <xf numFmtId="0" fontId="14" fillId="0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0" fontId="17" fillId="3" borderId="0" xfId="0" applyNumberFormat="1" applyFont="1" applyFill="1" applyBorder="1" applyAlignment="1">
      <alignment horizontal="center" vertical="center" wrapText="1"/>
    </xf>
    <xf numFmtId="0" fontId="17" fillId="3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2" fillId="0" borderId="1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1333500</xdr:colOff>
      <xdr:row>6</xdr:row>
      <xdr:rowOff>466725</xdr:rowOff>
    </xdr:from>
    <xdr:to>
      <xdr:col>8</xdr:col>
      <xdr:colOff>9525</xdr:colOff>
      <xdr:row>6</xdr:row>
      <xdr:rowOff>552450</xdr:rowOff>
    </xdr:to>
    <xdr:sp>
      <xdr:nvSpPr>
        <xdr:cNvPr id="1" name="AutoShape 28"/>
        <xdr:cNvSpPr>
          <a:spLocks/>
        </xdr:cNvSpPr>
      </xdr:nvSpPr>
      <xdr:spPr>
        <a:xfrm>
          <a:off x="8382000" y="2247900"/>
          <a:ext cx="1171575" cy="857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workbookViewId="0" topLeftCell="A1">
      <selection activeCell="A11" sqref="A11:G11"/>
    </sheetView>
  </sheetViews>
  <sheetFormatPr defaultColWidth="9.140625" defaultRowHeight="12.75"/>
  <cols>
    <col min="1" max="1" width="14.421875" style="9" customWidth="1"/>
    <col min="2" max="2" width="39.421875" style="7" customWidth="1"/>
    <col min="3" max="3" width="5.421875" style="3" customWidth="1"/>
    <col min="4" max="4" width="16.28125" style="9" customWidth="1"/>
    <col min="5" max="5" width="17.00390625" style="3" customWidth="1"/>
    <col min="6" max="6" width="13.140625" style="3" customWidth="1"/>
    <col min="7" max="7" width="28.28125" style="3" customWidth="1"/>
    <col min="8" max="16384" width="9.140625" style="3" customWidth="1"/>
  </cols>
  <sheetData>
    <row r="1" spans="1:7" ht="44.25" customHeight="1">
      <c r="A1" s="116" t="s">
        <v>154</v>
      </c>
      <c r="B1" s="116"/>
      <c r="C1" s="116"/>
      <c r="D1" s="116"/>
      <c r="E1" s="116"/>
      <c r="F1" s="116"/>
      <c r="G1" s="116"/>
    </row>
    <row r="2" spans="1:6" s="12" customFormat="1" ht="15.75">
      <c r="A2" s="11"/>
      <c r="B2" s="11"/>
      <c r="C2" s="11"/>
      <c r="D2" s="11"/>
      <c r="E2" s="11"/>
      <c r="F2" s="11"/>
    </row>
    <row r="3" spans="1:7" s="12" customFormat="1" ht="20.25">
      <c r="A3" s="118" t="s">
        <v>76</v>
      </c>
      <c r="B3" s="118"/>
      <c r="C3" s="118"/>
      <c r="D3" s="118"/>
      <c r="E3" s="118"/>
      <c r="F3" s="118"/>
      <c r="G3" s="118"/>
    </row>
    <row r="4" spans="1:6" s="12" customFormat="1" ht="15.75">
      <c r="A4" s="11"/>
      <c r="B4" s="11"/>
      <c r="C4" s="11"/>
      <c r="D4" s="11"/>
      <c r="E4" s="11"/>
      <c r="F4" s="11"/>
    </row>
    <row r="5" spans="1:7" ht="20.25" customHeight="1">
      <c r="A5" s="117" t="s">
        <v>73</v>
      </c>
      <c r="B5" s="117"/>
      <c r="C5" s="117"/>
      <c r="D5" s="117"/>
      <c r="E5" s="117"/>
      <c r="F5" s="117"/>
      <c r="G5" s="50">
        <f>IF(G184&gt;0,(SUM(F20:F180)+G184),(SUM(F20:F180)))</f>
        <v>0</v>
      </c>
    </row>
    <row r="6" spans="1:7" ht="24" customHeight="1">
      <c r="A6" s="117" t="s">
        <v>75</v>
      </c>
      <c r="B6" s="117"/>
      <c r="C6" s="117"/>
      <c r="D6" s="117"/>
      <c r="E6" s="117"/>
      <c r="F6" s="117"/>
      <c r="G6" s="42">
        <f>G5/1.95583/1200</f>
        <v>0</v>
      </c>
    </row>
    <row r="7" spans="1:12" ht="79.5" customHeight="1">
      <c r="A7" s="117" t="s">
        <v>130</v>
      </c>
      <c r="B7" s="117"/>
      <c r="C7" s="117"/>
      <c r="D7" s="117"/>
      <c r="E7" s="117"/>
      <c r="F7" s="117"/>
      <c r="G7" s="45"/>
      <c r="I7" s="126" t="str">
        <f>IF(G7=2," ",(IF(G7=1," ","Моля въведете дали стопанството отговаря на условията (1-да, 2-не)")))</f>
        <v>Моля въведете дали стопанството отговаря на условията (1-да, 2-не)</v>
      </c>
      <c r="J7" s="126"/>
      <c r="K7" s="127"/>
      <c r="L7" s="128"/>
    </row>
    <row r="8" spans="1:7" ht="44.25" customHeight="1">
      <c r="A8" s="129" t="s">
        <v>108</v>
      </c>
      <c r="B8" s="130"/>
      <c r="C8" s="130"/>
      <c r="D8" s="130"/>
      <c r="E8" s="130"/>
      <c r="F8" s="131"/>
      <c r="G8" s="133" t="str">
        <f>IF(G7=2,"НE",(IF(G7=1,IF(G6&lt;1,"НЕ",IF(G6&gt;4,"НЕ",IF(SUM(G20:G180)&gt;0,"НЕ","ДА"))),"ВЪВЕДЕТЕ ИНФОРМАЦИЯТА ПО-ГОРЕ")))</f>
        <v>ВЪВЕДЕТЕ ИНФОРМАЦИЯТА ПО-ГОРЕ</v>
      </c>
    </row>
    <row r="9" spans="1:7" ht="44.25" customHeight="1">
      <c r="A9" s="102"/>
      <c r="B9" s="103"/>
      <c r="C9" s="103"/>
      <c r="D9" s="103"/>
      <c r="E9" s="103"/>
      <c r="F9" s="132"/>
      <c r="G9" s="134"/>
    </row>
    <row r="10" spans="1:7" ht="44.25" customHeight="1">
      <c r="A10" s="106" t="s">
        <v>109</v>
      </c>
      <c r="B10" s="106"/>
      <c r="C10" s="106"/>
      <c r="D10" s="106"/>
      <c r="E10" s="106"/>
      <c r="F10" s="106"/>
      <c r="G10" s="44"/>
    </row>
    <row r="11" spans="1:7" ht="33" customHeight="1">
      <c r="A11" s="105" t="s">
        <v>77</v>
      </c>
      <c r="B11" s="105"/>
      <c r="C11" s="105"/>
      <c r="D11" s="105"/>
      <c r="E11" s="105"/>
      <c r="F11" s="105"/>
      <c r="G11" s="105"/>
    </row>
    <row r="12" spans="1:7" ht="23.25" customHeight="1">
      <c r="A12" s="105" t="s">
        <v>79</v>
      </c>
      <c r="B12" s="105"/>
      <c r="C12" s="105"/>
      <c r="D12" s="105"/>
      <c r="E12" s="105"/>
      <c r="F12" s="105"/>
      <c r="G12" s="43"/>
    </row>
    <row r="13" spans="1:7" s="73" customFormat="1" ht="125.25" customHeight="1">
      <c r="A13" s="123" t="s">
        <v>156</v>
      </c>
      <c r="B13" s="123"/>
      <c r="C13" s="123"/>
      <c r="D13" s="123"/>
      <c r="E13" s="123"/>
      <c r="F13" s="123"/>
      <c r="G13" s="123"/>
    </row>
    <row r="14" spans="1:7" ht="37.5" customHeight="1">
      <c r="A14" s="108" t="s">
        <v>110</v>
      </c>
      <c r="B14" s="108"/>
      <c r="C14" s="108"/>
      <c r="D14" s="108"/>
      <c r="E14" s="108"/>
      <c r="F14" s="108"/>
      <c r="G14" s="108"/>
    </row>
    <row r="15" spans="1:7" ht="32.25" customHeight="1">
      <c r="A15" s="108" t="s">
        <v>100</v>
      </c>
      <c r="B15" s="108"/>
      <c r="C15" s="108"/>
      <c r="D15" s="108"/>
      <c r="E15" s="108"/>
      <c r="F15" s="108"/>
      <c r="G15" s="108"/>
    </row>
    <row r="16" spans="1:7" ht="39.75" customHeight="1">
      <c r="A16" s="108" t="s">
        <v>155</v>
      </c>
      <c r="B16" s="108"/>
      <c r="C16" s="108"/>
      <c r="D16" s="108"/>
      <c r="E16" s="108"/>
      <c r="F16" s="108"/>
      <c r="G16" s="108"/>
    </row>
    <row r="17" spans="1:7" ht="22.5" customHeight="1">
      <c r="A17" s="10"/>
      <c r="B17" s="10"/>
      <c r="C17" s="10"/>
      <c r="D17" s="13"/>
      <c r="E17" s="10"/>
      <c r="F17" s="10"/>
      <c r="G17" s="1"/>
    </row>
    <row r="18" spans="1:7" ht="42" customHeight="1">
      <c r="A18" s="101" t="s">
        <v>71</v>
      </c>
      <c r="B18" s="101" t="s">
        <v>72</v>
      </c>
      <c r="C18" s="101" t="s">
        <v>70</v>
      </c>
      <c r="D18" s="101" t="s">
        <v>78</v>
      </c>
      <c r="E18" s="101" t="s">
        <v>152</v>
      </c>
      <c r="F18" s="101" t="s">
        <v>82</v>
      </c>
      <c r="G18" s="101" t="s">
        <v>153</v>
      </c>
    </row>
    <row r="19" spans="1:7" ht="10.5" customHeight="1">
      <c r="A19" s="25">
        <v>1</v>
      </c>
      <c r="B19" s="25">
        <v>2</v>
      </c>
      <c r="C19" s="25">
        <v>3</v>
      </c>
      <c r="D19" s="25">
        <v>4</v>
      </c>
      <c r="E19" s="26">
        <v>5</v>
      </c>
      <c r="F19" s="27" t="s">
        <v>74</v>
      </c>
      <c r="G19" s="28"/>
    </row>
    <row r="20" spans="1:7" ht="13.5" customHeight="1">
      <c r="A20" s="29">
        <v>3001</v>
      </c>
      <c r="B20" s="30" t="s">
        <v>0</v>
      </c>
      <c r="C20" s="29" t="s">
        <v>81</v>
      </c>
      <c r="D20" s="68"/>
      <c r="E20" s="31">
        <v>33</v>
      </c>
      <c r="F20" s="32">
        <f>D20*E20</f>
        <v>0</v>
      </c>
      <c r="G20" s="135">
        <f>IF((F20+F21)&gt;$G$5*0.85,1,0)</f>
        <v>0</v>
      </c>
    </row>
    <row r="21" spans="1:7" ht="13.5" customHeight="1">
      <c r="A21" s="29">
        <v>3002</v>
      </c>
      <c r="B21" s="30" t="s">
        <v>1</v>
      </c>
      <c r="C21" s="29" t="s">
        <v>81</v>
      </c>
      <c r="D21" s="68"/>
      <c r="E21" s="31">
        <v>29</v>
      </c>
      <c r="F21" s="32">
        <f aca="true" t="shared" si="0" ref="F21:F107">D21*E21</f>
        <v>0</v>
      </c>
      <c r="G21" s="137"/>
    </row>
    <row r="22" spans="1:7" ht="13.5" customHeight="1">
      <c r="A22" s="29">
        <v>3003</v>
      </c>
      <c r="B22" s="30" t="s">
        <v>2</v>
      </c>
      <c r="C22" s="29" t="s">
        <v>81</v>
      </c>
      <c r="D22" s="68"/>
      <c r="E22" s="31">
        <v>30</v>
      </c>
      <c r="F22" s="32">
        <f t="shared" si="0"/>
        <v>0</v>
      </c>
      <c r="G22" s="28">
        <f aca="true" t="shared" si="1" ref="G22:G68">IF(F22&gt;$G$5*0.85,1,0)</f>
        <v>0</v>
      </c>
    </row>
    <row r="23" spans="1:7" ht="13.5" customHeight="1">
      <c r="A23" s="29">
        <v>3004</v>
      </c>
      <c r="B23" s="30" t="s">
        <v>3</v>
      </c>
      <c r="C23" s="29" t="s">
        <v>81</v>
      </c>
      <c r="D23" s="68"/>
      <c r="E23" s="31">
        <v>17</v>
      </c>
      <c r="F23" s="32">
        <f t="shared" si="0"/>
        <v>0</v>
      </c>
      <c r="G23" s="28">
        <f t="shared" si="1"/>
        <v>0</v>
      </c>
    </row>
    <row r="24" spans="1:7" ht="13.5" customHeight="1">
      <c r="A24" s="29">
        <v>3005</v>
      </c>
      <c r="B24" s="30" t="s">
        <v>4</v>
      </c>
      <c r="C24" s="29" t="s">
        <v>81</v>
      </c>
      <c r="D24" s="68"/>
      <c r="E24" s="31">
        <v>17</v>
      </c>
      <c r="F24" s="32">
        <f t="shared" si="0"/>
        <v>0</v>
      </c>
      <c r="G24" s="28">
        <f t="shared" si="1"/>
        <v>0</v>
      </c>
    </row>
    <row r="25" spans="1:7" ht="13.5" customHeight="1">
      <c r="A25" s="29">
        <v>3006</v>
      </c>
      <c r="B25" s="30" t="s">
        <v>5</v>
      </c>
      <c r="C25" s="29" t="s">
        <v>81</v>
      </c>
      <c r="D25" s="68"/>
      <c r="E25" s="31">
        <v>18</v>
      </c>
      <c r="F25" s="32">
        <f t="shared" si="0"/>
        <v>0</v>
      </c>
      <c r="G25" s="28">
        <f t="shared" si="1"/>
        <v>0</v>
      </c>
    </row>
    <row r="26" spans="1:7" ht="13.5" customHeight="1">
      <c r="A26" s="29">
        <v>3007</v>
      </c>
      <c r="B26" s="30" t="s">
        <v>6</v>
      </c>
      <c r="C26" s="29" t="s">
        <v>81</v>
      </c>
      <c r="D26" s="68"/>
      <c r="E26" s="31">
        <v>50</v>
      </c>
      <c r="F26" s="32">
        <f t="shared" si="0"/>
        <v>0</v>
      </c>
      <c r="G26" s="28">
        <f t="shared" si="1"/>
        <v>0</v>
      </c>
    </row>
    <row r="27" spans="1:7" ht="13.5" customHeight="1">
      <c r="A27" s="29">
        <v>3008</v>
      </c>
      <c r="B27" s="30" t="s">
        <v>7</v>
      </c>
      <c r="C27" s="29" t="s">
        <v>81</v>
      </c>
      <c r="D27" s="68"/>
      <c r="E27" s="31">
        <v>29</v>
      </c>
      <c r="F27" s="32">
        <f t="shared" si="0"/>
        <v>0</v>
      </c>
      <c r="G27" s="28">
        <f t="shared" si="1"/>
        <v>0</v>
      </c>
    </row>
    <row r="28" spans="1:7" ht="13.5" customHeight="1">
      <c r="A28" s="29">
        <v>3009</v>
      </c>
      <c r="B28" s="30" t="s">
        <v>8</v>
      </c>
      <c r="C28" s="29" t="s">
        <v>81</v>
      </c>
      <c r="D28" s="68"/>
      <c r="E28" s="31">
        <v>29</v>
      </c>
      <c r="F28" s="32">
        <f t="shared" si="0"/>
        <v>0</v>
      </c>
      <c r="G28" s="28">
        <f t="shared" si="1"/>
        <v>0</v>
      </c>
    </row>
    <row r="29" spans="1:7" ht="13.5" customHeight="1">
      <c r="A29" s="29">
        <v>3010</v>
      </c>
      <c r="B29" s="30" t="s">
        <v>9</v>
      </c>
      <c r="C29" s="29" t="s">
        <v>81</v>
      </c>
      <c r="D29" s="68"/>
      <c r="E29" s="31">
        <v>55</v>
      </c>
      <c r="F29" s="32">
        <f t="shared" si="0"/>
        <v>0</v>
      </c>
      <c r="G29" s="28">
        <f t="shared" si="1"/>
        <v>0</v>
      </c>
    </row>
    <row r="30" spans="1:7" ht="14.25" customHeight="1">
      <c r="A30" s="109">
        <v>3109</v>
      </c>
      <c r="B30" s="30" t="s">
        <v>113</v>
      </c>
      <c r="C30" s="29" t="s">
        <v>81</v>
      </c>
      <c r="D30" s="68"/>
      <c r="E30" s="31">
        <v>29</v>
      </c>
      <c r="F30" s="32">
        <f t="shared" si="0"/>
        <v>0</v>
      </c>
      <c r="G30" s="28">
        <f t="shared" si="1"/>
        <v>0</v>
      </c>
    </row>
    <row r="31" spans="1:7" ht="13.5" customHeight="1">
      <c r="A31" s="110"/>
      <c r="B31" s="30" t="s">
        <v>113</v>
      </c>
      <c r="C31" s="29" t="s">
        <v>81</v>
      </c>
      <c r="D31" s="68"/>
      <c r="E31" s="31">
        <v>29</v>
      </c>
      <c r="F31" s="32">
        <f>D31*E31</f>
        <v>0</v>
      </c>
      <c r="G31" s="28">
        <f t="shared" si="1"/>
        <v>0</v>
      </c>
    </row>
    <row r="32" spans="1:7" ht="13.5" customHeight="1">
      <c r="A32" s="110"/>
      <c r="B32" s="30" t="s">
        <v>113</v>
      </c>
      <c r="C32" s="29" t="s">
        <v>81</v>
      </c>
      <c r="D32" s="68"/>
      <c r="E32" s="31">
        <v>29</v>
      </c>
      <c r="F32" s="32">
        <f>D32*E32</f>
        <v>0</v>
      </c>
      <c r="G32" s="28">
        <f t="shared" si="1"/>
        <v>0</v>
      </c>
    </row>
    <row r="33" spans="1:7" ht="13.5" customHeight="1">
      <c r="A33" s="110"/>
      <c r="B33" s="30" t="s">
        <v>113</v>
      </c>
      <c r="C33" s="29" t="s">
        <v>81</v>
      </c>
      <c r="D33" s="68"/>
      <c r="E33" s="31">
        <v>29</v>
      </c>
      <c r="F33" s="32">
        <f>D33*E33</f>
        <v>0</v>
      </c>
      <c r="G33" s="28">
        <f t="shared" si="1"/>
        <v>0</v>
      </c>
    </row>
    <row r="34" spans="1:7" ht="13.5" customHeight="1">
      <c r="A34" s="111"/>
      <c r="B34" s="30" t="s">
        <v>113</v>
      </c>
      <c r="C34" s="29" t="s">
        <v>81</v>
      </c>
      <c r="D34" s="68"/>
      <c r="E34" s="31">
        <v>29</v>
      </c>
      <c r="F34" s="32">
        <f>D34*E34</f>
        <v>0</v>
      </c>
      <c r="G34" s="28">
        <f t="shared" si="1"/>
        <v>0</v>
      </c>
    </row>
    <row r="35" spans="1:7" ht="13.5" customHeight="1">
      <c r="A35" s="29">
        <v>3011</v>
      </c>
      <c r="B35" s="30" t="s">
        <v>10</v>
      </c>
      <c r="C35" s="29" t="s">
        <v>81</v>
      </c>
      <c r="D35" s="68"/>
      <c r="E35" s="31">
        <v>592</v>
      </c>
      <c r="F35" s="32">
        <f t="shared" si="0"/>
        <v>0</v>
      </c>
      <c r="G35" s="28">
        <f t="shared" si="1"/>
        <v>0</v>
      </c>
    </row>
    <row r="36" spans="1:7" ht="13.5" customHeight="1">
      <c r="A36" s="29">
        <v>3012</v>
      </c>
      <c r="B36" s="30" t="s">
        <v>11</v>
      </c>
      <c r="C36" s="29" t="s">
        <v>81</v>
      </c>
      <c r="D36" s="68"/>
      <c r="E36" s="31">
        <v>389</v>
      </c>
      <c r="F36" s="32">
        <f t="shared" si="0"/>
        <v>0</v>
      </c>
      <c r="G36" s="28">
        <f t="shared" si="1"/>
        <v>0</v>
      </c>
    </row>
    <row r="37" spans="1:7" ht="12.75">
      <c r="A37" s="29">
        <v>3013</v>
      </c>
      <c r="B37" s="30" t="s">
        <v>54</v>
      </c>
      <c r="C37" s="29" t="s">
        <v>81</v>
      </c>
      <c r="D37" s="68"/>
      <c r="E37" s="31">
        <v>68</v>
      </c>
      <c r="F37" s="32">
        <f t="shared" si="0"/>
        <v>0</v>
      </c>
      <c r="G37" s="28">
        <f t="shared" si="1"/>
        <v>0</v>
      </c>
    </row>
    <row r="38" spans="1:7" ht="13.5" customHeight="1">
      <c r="A38" s="29">
        <v>3015</v>
      </c>
      <c r="B38" s="30" t="s">
        <v>12</v>
      </c>
      <c r="C38" s="29" t="s">
        <v>81</v>
      </c>
      <c r="D38" s="68"/>
      <c r="E38" s="31">
        <v>53</v>
      </c>
      <c r="F38" s="32">
        <f t="shared" si="0"/>
        <v>0</v>
      </c>
      <c r="G38" s="28">
        <f t="shared" si="1"/>
        <v>0</v>
      </c>
    </row>
    <row r="39" spans="1:7" ht="13.5" customHeight="1">
      <c r="A39" s="29">
        <v>3016</v>
      </c>
      <c r="B39" s="30" t="s">
        <v>13</v>
      </c>
      <c r="C39" s="29" t="s">
        <v>81</v>
      </c>
      <c r="D39" s="68"/>
      <c r="E39" s="31">
        <v>27</v>
      </c>
      <c r="F39" s="32">
        <f t="shared" si="0"/>
        <v>0</v>
      </c>
      <c r="G39" s="28">
        <f t="shared" si="1"/>
        <v>0</v>
      </c>
    </row>
    <row r="40" spans="1:7" ht="13.5" customHeight="1">
      <c r="A40" s="29">
        <v>3017</v>
      </c>
      <c r="B40" s="30" t="s">
        <v>14</v>
      </c>
      <c r="C40" s="29" t="s">
        <v>81</v>
      </c>
      <c r="D40" s="68"/>
      <c r="E40" s="31">
        <v>27</v>
      </c>
      <c r="F40" s="32">
        <f t="shared" si="0"/>
        <v>0</v>
      </c>
      <c r="G40" s="28">
        <f t="shared" si="1"/>
        <v>0</v>
      </c>
    </row>
    <row r="41" spans="1:7" ht="13.5" customHeight="1">
      <c r="A41" s="29">
        <v>3018</v>
      </c>
      <c r="B41" s="30" t="s">
        <v>15</v>
      </c>
      <c r="C41" s="29" t="s">
        <v>81</v>
      </c>
      <c r="D41" s="68"/>
      <c r="E41" s="31">
        <v>35</v>
      </c>
      <c r="F41" s="32">
        <f t="shared" si="0"/>
        <v>0</v>
      </c>
      <c r="G41" s="28">
        <f t="shared" si="1"/>
        <v>0</v>
      </c>
    </row>
    <row r="42" spans="1:7" ht="13.5" customHeight="1">
      <c r="A42" s="29">
        <v>3019</v>
      </c>
      <c r="B42" s="30" t="s">
        <v>16</v>
      </c>
      <c r="C42" s="29" t="s">
        <v>81</v>
      </c>
      <c r="D42" s="68"/>
      <c r="E42" s="31">
        <v>24</v>
      </c>
      <c r="F42" s="32">
        <f t="shared" si="0"/>
        <v>0</v>
      </c>
      <c r="G42" s="28">
        <f t="shared" si="1"/>
        <v>0</v>
      </c>
    </row>
    <row r="43" spans="1:7" ht="13.5" customHeight="1">
      <c r="A43" s="29">
        <v>3020</v>
      </c>
      <c r="B43" s="30" t="s">
        <v>17</v>
      </c>
      <c r="C43" s="29" t="s">
        <v>81</v>
      </c>
      <c r="D43" s="68"/>
      <c r="E43" s="31">
        <v>31</v>
      </c>
      <c r="F43" s="32">
        <f t="shared" si="0"/>
        <v>0</v>
      </c>
      <c r="G43" s="28">
        <f t="shared" si="1"/>
        <v>0</v>
      </c>
    </row>
    <row r="44" spans="1:7" ht="13.5" customHeight="1">
      <c r="A44" s="29">
        <v>3021</v>
      </c>
      <c r="B44" s="30" t="s">
        <v>18</v>
      </c>
      <c r="C44" s="29" t="s">
        <v>81</v>
      </c>
      <c r="D44" s="68"/>
      <c r="E44" s="31">
        <v>26</v>
      </c>
      <c r="F44" s="32">
        <f t="shared" si="0"/>
        <v>0</v>
      </c>
      <c r="G44" s="28">
        <f t="shared" si="1"/>
        <v>0</v>
      </c>
    </row>
    <row r="45" spans="1:7" ht="15.75" customHeight="1">
      <c r="A45" s="109">
        <v>3119</v>
      </c>
      <c r="B45" s="46" t="s">
        <v>114</v>
      </c>
      <c r="C45" s="29" t="s">
        <v>81</v>
      </c>
      <c r="D45" s="68"/>
      <c r="E45" s="31">
        <v>27</v>
      </c>
      <c r="F45" s="32">
        <f t="shared" si="0"/>
        <v>0</v>
      </c>
      <c r="G45" s="28">
        <f t="shared" si="1"/>
        <v>0</v>
      </c>
    </row>
    <row r="46" spans="1:7" ht="13.5" customHeight="1">
      <c r="A46" s="113"/>
      <c r="B46" s="46" t="s">
        <v>114</v>
      </c>
      <c r="C46" s="29" t="s">
        <v>81</v>
      </c>
      <c r="D46" s="68"/>
      <c r="E46" s="31">
        <v>27</v>
      </c>
      <c r="F46" s="32">
        <f>D46*E46</f>
        <v>0</v>
      </c>
      <c r="G46" s="28">
        <f t="shared" si="1"/>
        <v>0</v>
      </c>
    </row>
    <row r="47" spans="1:7" ht="13.5" customHeight="1">
      <c r="A47" s="113"/>
      <c r="B47" s="46" t="s">
        <v>114</v>
      </c>
      <c r="C47" s="29" t="s">
        <v>81</v>
      </c>
      <c r="D47" s="68"/>
      <c r="E47" s="31">
        <v>27</v>
      </c>
      <c r="F47" s="32">
        <f>D47*E47</f>
        <v>0</v>
      </c>
      <c r="G47" s="28">
        <f t="shared" si="1"/>
        <v>0</v>
      </c>
    </row>
    <row r="48" spans="1:7" ht="13.5" customHeight="1">
      <c r="A48" s="113"/>
      <c r="B48" s="46" t="s">
        <v>114</v>
      </c>
      <c r="C48" s="29" t="s">
        <v>81</v>
      </c>
      <c r="D48" s="68"/>
      <c r="E48" s="31">
        <v>27</v>
      </c>
      <c r="F48" s="32">
        <f>D48*E48</f>
        <v>0</v>
      </c>
      <c r="G48" s="28">
        <f t="shared" si="1"/>
        <v>0</v>
      </c>
    </row>
    <row r="49" spans="1:7" ht="13.5" customHeight="1">
      <c r="A49" s="113"/>
      <c r="B49" s="46" t="s">
        <v>114</v>
      </c>
      <c r="C49" s="29" t="s">
        <v>81</v>
      </c>
      <c r="D49" s="68"/>
      <c r="E49" s="31">
        <v>27</v>
      </c>
      <c r="F49" s="32">
        <f>D49*E49</f>
        <v>0</v>
      </c>
      <c r="G49" s="28">
        <f t="shared" si="1"/>
        <v>0</v>
      </c>
    </row>
    <row r="50" spans="1:7" ht="13.5" customHeight="1">
      <c r="A50" s="114"/>
      <c r="B50" s="46" t="s">
        <v>114</v>
      </c>
      <c r="C50" s="29" t="s">
        <v>81</v>
      </c>
      <c r="D50" s="68"/>
      <c r="E50" s="31">
        <v>27</v>
      </c>
      <c r="F50" s="32">
        <f>D50*E50</f>
        <v>0</v>
      </c>
      <c r="G50" s="28">
        <f t="shared" si="1"/>
        <v>0</v>
      </c>
    </row>
    <row r="51" spans="1:7" ht="12.75">
      <c r="A51" s="29">
        <v>3023</v>
      </c>
      <c r="B51" s="30" t="s">
        <v>55</v>
      </c>
      <c r="C51" s="29" t="s">
        <v>81</v>
      </c>
      <c r="D51" s="68"/>
      <c r="E51" s="31">
        <v>183</v>
      </c>
      <c r="F51" s="32">
        <f t="shared" si="0"/>
        <v>0</v>
      </c>
      <c r="G51" s="28">
        <f t="shared" si="1"/>
        <v>0</v>
      </c>
    </row>
    <row r="52" spans="1:7" ht="13.5" customHeight="1">
      <c r="A52" s="29">
        <v>3024</v>
      </c>
      <c r="B52" s="30" t="s">
        <v>19</v>
      </c>
      <c r="C52" s="29" t="s">
        <v>81</v>
      </c>
      <c r="D52" s="68"/>
      <c r="E52" s="31">
        <v>35</v>
      </c>
      <c r="F52" s="32">
        <f t="shared" si="0"/>
        <v>0</v>
      </c>
      <c r="G52" s="28">
        <f t="shared" si="1"/>
        <v>0</v>
      </c>
    </row>
    <row r="53" spans="1:7" ht="13.5" customHeight="1">
      <c r="A53" s="29">
        <v>3025</v>
      </c>
      <c r="B53" s="30" t="s">
        <v>20</v>
      </c>
      <c r="C53" s="29" t="s">
        <v>81</v>
      </c>
      <c r="D53" s="68"/>
      <c r="E53" s="31">
        <v>35</v>
      </c>
      <c r="F53" s="32">
        <f t="shared" si="0"/>
        <v>0</v>
      </c>
      <c r="G53" s="28">
        <f t="shared" si="1"/>
        <v>0</v>
      </c>
    </row>
    <row r="54" spans="1:7" ht="13.5" customHeight="1">
      <c r="A54" s="29">
        <v>3026</v>
      </c>
      <c r="B54" s="30" t="s">
        <v>21</v>
      </c>
      <c r="C54" s="29" t="s">
        <v>81</v>
      </c>
      <c r="D54" s="68"/>
      <c r="E54" s="31">
        <v>35</v>
      </c>
      <c r="F54" s="32">
        <f t="shared" si="0"/>
        <v>0</v>
      </c>
      <c r="G54" s="28">
        <f t="shared" si="1"/>
        <v>0</v>
      </c>
    </row>
    <row r="55" spans="1:7" ht="13.5" customHeight="1">
      <c r="A55" s="29">
        <v>3027</v>
      </c>
      <c r="B55" s="30" t="s">
        <v>22</v>
      </c>
      <c r="C55" s="29" t="s">
        <v>81</v>
      </c>
      <c r="D55" s="68"/>
      <c r="E55" s="31">
        <v>183</v>
      </c>
      <c r="F55" s="32">
        <f t="shared" si="0"/>
        <v>0</v>
      </c>
      <c r="G55" s="28">
        <f t="shared" si="1"/>
        <v>0</v>
      </c>
    </row>
    <row r="56" spans="1:7" ht="13.5" customHeight="1">
      <c r="A56" s="29">
        <v>3028</v>
      </c>
      <c r="B56" s="30" t="s">
        <v>23</v>
      </c>
      <c r="C56" s="29" t="s">
        <v>81</v>
      </c>
      <c r="D56" s="68"/>
      <c r="E56" s="31">
        <v>35</v>
      </c>
      <c r="F56" s="32">
        <f t="shared" si="0"/>
        <v>0</v>
      </c>
      <c r="G56" s="28">
        <f t="shared" si="1"/>
        <v>0</v>
      </c>
    </row>
    <row r="57" spans="1:7" ht="13.5" customHeight="1">
      <c r="A57" s="29">
        <v>3029</v>
      </c>
      <c r="B57" s="30" t="s">
        <v>24</v>
      </c>
      <c r="C57" s="29" t="s">
        <v>81</v>
      </c>
      <c r="D57" s="68"/>
      <c r="E57" s="31">
        <v>35</v>
      </c>
      <c r="F57" s="32">
        <f t="shared" si="0"/>
        <v>0</v>
      </c>
      <c r="G57" s="28">
        <f t="shared" si="1"/>
        <v>0</v>
      </c>
    </row>
    <row r="58" spans="1:7" ht="13.5" customHeight="1">
      <c r="A58" s="29">
        <v>3030</v>
      </c>
      <c r="B58" s="30" t="s">
        <v>25</v>
      </c>
      <c r="C58" s="29" t="s">
        <v>81</v>
      </c>
      <c r="D58" s="68"/>
      <c r="E58" s="31">
        <v>35</v>
      </c>
      <c r="F58" s="32">
        <f t="shared" si="0"/>
        <v>0</v>
      </c>
      <c r="G58" s="28">
        <f t="shared" si="1"/>
        <v>0</v>
      </c>
    </row>
    <row r="59" spans="1:7" ht="29.25" customHeight="1">
      <c r="A59" s="109">
        <v>3129</v>
      </c>
      <c r="B59" s="30" t="s">
        <v>112</v>
      </c>
      <c r="C59" s="29" t="s">
        <v>81</v>
      </c>
      <c r="D59" s="68"/>
      <c r="E59" s="31">
        <v>35</v>
      </c>
      <c r="F59" s="32">
        <f t="shared" si="0"/>
        <v>0</v>
      </c>
      <c r="G59" s="28">
        <f t="shared" si="1"/>
        <v>0</v>
      </c>
    </row>
    <row r="60" spans="1:7" ht="27.75" customHeight="1">
      <c r="A60" s="110"/>
      <c r="B60" s="30" t="s">
        <v>112</v>
      </c>
      <c r="C60" s="29" t="s">
        <v>81</v>
      </c>
      <c r="D60" s="68"/>
      <c r="E60" s="31">
        <v>35</v>
      </c>
      <c r="F60" s="32">
        <f>D60*E60</f>
        <v>0</v>
      </c>
      <c r="G60" s="28">
        <f t="shared" si="1"/>
        <v>0</v>
      </c>
    </row>
    <row r="61" spans="1:7" ht="27.75" customHeight="1">
      <c r="A61" s="110"/>
      <c r="B61" s="30" t="s">
        <v>112</v>
      </c>
      <c r="C61" s="29" t="s">
        <v>81</v>
      </c>
      <c r="D61" s="68"/>
      <c r="E61" s="31">
        <v>35</v>
      </c>
      <c r="F61" s="32">
        <f>D61*E61</f>
        <v>0</v>
      </c>
      <c r="G61" s="28">
        <f t="shared" si="1"/>
        <v>0</v>
      </c>
    </row>
    <row r="62" spans="1:7" ht="28.5" customHeight="1">
      <c r="A62" s="110"/>
      <c r="B62" s="30" t="s">
        <v>112</v>
      </c>
      <c r="C62" s="29" t="s">
        <v>81</v>
      </c>
      <c r="D62" s="68"/>
      <c r="E62" s="31">
        <v>35</v>
      </c>
      <c r="F62" s="32">
        <f>D62*E62</f>
        <v>0</v>
      </c>
      <c r="G62" s="28">
        <f t="shared" si="1"/>
        <v>0</v>
      </c>
    </row>
    <row r="63" spans="1:7" ht="27" customHeight="1">
      <c r="A63" s="111"/>
      <c r="B63" s="30" t="s">
        <v>112</v>
      </c>
      <c r="C63" s="29" t="s">
        <v>81</v>
      </c>
      <c r="D63" s="68"/>
      <c r="E63" s="31">
        <v>35</v>
      </c>
      <c r="F63" s="32">
        <f>D63*E63</f>
        <v>0</v>
      </c>
      <c r="G63" s="28">
        <f t="shared" si="1"/>
        <v>0</v>
      </c>
    </row>
    <row r="64" spans="1:7" ht="13.5" customHeight="1">
      <c r="A64" s="29">
        <v>3032</v>
      </c>
      <c r="B64" s="30" t="s">
        <v>26</v>
      </c>
      <c r="C64" s="29" t="s">
        <v>81</v>
      </c>
      <c r="D64" s="68"/>
      <c r="E64" s="31">
        <v>60</v>
      </c>
      <c r="F64" s="32">
        <f t="shared" si="0"/>
        <v>0</v>
      </c>
      <c r="G64" s="28">
        <f t="shared" si="1"/>
        <v>0</v>
      </c>
    </row>
    <row r="65" spans="1:7" ht="13.5" customHeight="1">
      <c r="A65" s="29">
        <v>3033</v>
      </c>
      <c r="B65" s="30" t="s">
        <v>27</v>
      </c>
      <c r="C65" s="29" t="s">
        <v>81</v>
      </c>
      <c r="D65" s="68"/>
      <c r="E65" s="31">
        <v>62</v>
      </c>
      <c r="F65" s="32">
        <f t="shared" si="0"/>
        <v>0</v>
      </c>
      <c r="G65" s="28">
        <f t="shared" si="1"/>
        <v>0</v>
      </c>
    </row>
    <row r="66" spans="1:7" ht="13.5" customHeight="1">
      <c r="A66" s="29">
        <v>3035</v>
      </c>
      <c r="B66" s="30" t="s">
        <v>28</v>
      </c>
      <c r="C66" s="29" t="s">
        <v>81</v>
      </c>
      <c r="D66" s="68"/>
      <c r="E66" s="31">
        <v>79</v>
      </c>
      <c r="F66" s="32">
        <f t="shared" si="0"/>
        <v>0</v>
      </c>
      <c r="G66" s="28">
        <f t="shared" si="1"/>
        <v>0</v>
      </c>
    </row>
    <row r="67" spans="1:7" ht="13.5" customHeight="1">
      <c r="A67" s="29">
        <v>3036</v>
      </c>
      <c r="B67" s="30" t="s">
        <v>29</v>
      </c>
      <c r="C67" s="29" t="s">
        <v>81</v>
      </c>
      <c r="D67" s="68"/>
      <c r="E67" s="31">
        <v>79</v>
      </c>
      <c r="F67" s="32">
        <f t="shared" si="0"/>
        <v>0</v>
      </c>
      <c r="G67" s="28">
        <f t="shared" si="1"/>
        <v>0</v>
      </c>
    </row>
    <row r="68" spans="1:7" ht="13.5" customHeight="1">
      <c r="A68" s="109">
        <v>3139</v>
      </c>
      <c r="B68" s="30" t="s">
        <v>115</v>
      </c>
      <c r="C68" s="29" t="s">
        <v>81</v>
      </c>
      <c r="D68" s="68"/>
      <c r="E68" s="31">
        <v>68</v>
      </c>
      <c r="F68" s="32">
        <f t="shared" si="0"/>
        <v>0</v>
      </c>
      <c r="G68" s="28">
        <f t="shared" si="1"/>
        <v>0</v>
      </c>
    </row>
    <row r="69" spans="1:7" ht="13.5" customHeight="1">
      <c r="A69" s="113"/>
      <c r="B69" s="30" t="s">
        <v>115</v>
      </c>
      <c r="C69" s="29" t="s">
        <v>81</v>
      </c>
      <c r="D69" s="68"/>
      <c r="E69" s="31">
        <v>68</v>
      </c>
      <c r="F69" s="32">
        <f>D69*E69</f>
        <v>0</v>
      </c>
      <c r="G69" s="28">
        <f>IF(F69&gt;$G$5*0.85,1,0)</f>
        <v>0</v>
      </c>
    </row>
    <row r="70" spans="1:7" ht="13.5" customHeight="1">
      <c r="A70" s="114"/>
      <c r="B70" s="30" t="s">
        <v>115</v>
      </c>
      <c r="C70" s="29" t="s">
        <v>81</v>
      </c>
      <c r="D70" s="68"/>
      <c r="E70" s="31">
        <v>68</v>
      </c>
      <c r="F70" s="32">
        <f>D70*E70</f>
        <v>0</v>
      </c>
      <c r="G70" s="28">
        <f>IF(F70&gt;$G$5*0.85,1,0)</f>
        <v>0</v>
      </c>
    </row>
    <row r="71" spans="1:9" ht="13.5" customHeight="1">
      <c r="A71" s="33">
        <v>3037</v>
      </c>
      <c r="B71" s="34" t="s">
        <v>97</v>
      </c>
      <c r="C71" s="33" t="s">
        <v>81</v>
      </c>
      <c r="D71" s="69"/>
      <c r="E71" s="35">
        <v>105</v>
      </c>
      <c r="F71" s="36" t="s">
        <v>94</v>
      </c>
      <c r="G71" s="28">
        <f aca="true" t="shared" si="2" ref="G71:G79">IF(D$184=0,0,IF((E71*D71-$E$184*(D71*E71/D$184))&gt;0.85*$G$5,1,0))</f>
        <v>0</v>
      </c>
      <c r="H71" s="47"/>
      <c r="I71" s="47"/>
    </row>
    <row r="72" spans="1:9" ht="13.5" customHeight="1">
      <c r="A72" s="33">
        <v>3096</v>
      </c>
      <c r="B72" s="34" t="s">
        <v>30</v>
      </c>
      <c r="C72" s="33" t="s">
        <v>81</v>
      </c>
      <c r="D72" s="69"/>
      <c r="E72" s="35">
        <v>46</v>
      </c>
      <c r="F72" s="36" t="s">
        <v>94</v>
      </c>
      <c r="G72" s="28">
        <f t="shared" si="2"/>
        <v>0</v>
      </c>
      <c r="H72" s="47"/>
      <c r="I72" s="48"/>
    </row>
    <row r="73" spans="1:7" ht="13.5" customHeight="1">
      <c r="A73" s="33">
        <v>3149</v>
      </c>
      <c r="B73" s="34" t="s">
        <v>58</v>
      </c>
      <c r="C73" s="33" t="s">
        <v>81</v>
      </c>
      <c r="D73" s="69"/>
      <c r="E73" s="35">
        <v>308</v>
      </c>
      <c r="F73" s="36" t="s">
        <v>94</v>
      </c>
      <c r="G73" s="28">
        <f t="shared" si="2"/>
        <v>0</v>
      </c>
    </row>
    <row r="74" spans="1:8" ht="13.5" customHeight="1">
      <c r="A74" s="33">
        <v>3040</v>
      </c>
      <c r="B74" s="34" t="s">
        <v>31</v>
      </c>
      <c r="C74" s="33" t="s">
        <v>81</v>
      </c>
      <c r="D74" s="69"/>
      <c r="E74" s="35">
        <v>86</v>
      </c>
      <c r="F74" s="36" t="s">
        <v>94</v>
      </c>
      <c r="G74" s="28">
        <f t="shared" si="2"/>
        <v>0</v>
      </c>
      <c r="H74" s="48"/>
    </row>
    <row r="75" spans="1:7" ht="13.5" customHeight="1">
      <c r="A75" s="33">
        <v>3041</v>
      </c>
      <c r="B75" s="34" t="s">
        <v>57</v>
      </c>
      <c r="C75" s="33" t="s">
        <v>81</v>
      </c>
      <c r="D75" s="69"/>
      <c r="E75" s="35">
        <v>22</v>
      </c>
      <c r="F75" s="36" t="s">
        <v>94</v>
      </c>
      <c r="G75" s="28">
        <f t="shared" si="2"/>
        <v>0</v>
      </c>
    </row>
    <row r="76" spans="1:7" ht="15" customHeight="1">
      <c r="A76" s="139">
        <v>3159</v>
      </c>
      <c r="B76" s="34" t="s">
        <v>131</v>
      </c>
      <c r="C76" s="33" t="s">
        <v>81</v>
      </c>
      <c r="D76" s="69"/>
      <c r="E76" s="35">
        <v>46</v>
      </c>
      <c r="F76" s="36" t="s">
        <v>94</v>
      </c>
      <c r="G76" s="28">
        <f t="shared" si="2"/>
        <v>0</v>
      </c>
    </row>
    <row r="77" spans="1:7" ht="13.5" customHeight="1">
      <c r="A77" s="113"/>
      <c r="B77" s="34" t="s">
        <v>131</v>
      </c>
      <c r="C77" s="33" t="s">
        <v>81</v>
      </c>
      <c r="D77" s="69"/>
      <c r="E77" s="35">
        <v>46</v>
      </c>
      <c r="F77" s="36" t="s">
        <v>94</v>
      </c>
      <c r="G77" s="28">
        <f t="shared" si="2"/>
        <v>0</v>
      </c>
    </row>
    <row r="78" spans="1:7" ht="13.5" customHeight="1">
      <c r="A78" s="113"/>
      <c r="B78" s="34" t="s">
        <v>131</v>
      </c>
      <c r="C78" s="33" t="s">
        <v>81</v>
      </c>
      <c r="D78" s="69"/>
      <c r="E78" s="35">
        <v>46</v>
      </c>
      <c r="F78" s="36" t="s">
        <v>94</v>
      </c>
      <c r="G78" s="28">
        <f t="shared" si="2"/>
        <v>0</v>
      </c>
    </row>
    <row r="79" spans="1:7" ht="13.5" customHeight="1">
      <c r="A79" s="114"/>
      <c r="B79" s="34" t="s">
        <v>131</v>
      </c>
      <c r="C79" s="33" t="s">
        <v>81</v>
      </c>
      <c r="D79" s="69"/>
      <c r="E79" s="35">
        <v>46</v>
      </c>
      <c r="F79" s="36" t="s">
        <v>94</v>
      </c>
      <c r="G79" s="28">
        <f t="shared" si="2"/>
        <v>0</v>
      </c>
    </row>
    <row r="80" spans="1:7" ht="13.5" customHeight="1">
      <c r="A80" s="29">
        <v>3042</v>
      </c>
      <c r="B80" s="30" t="s">
        <v>32</v>
      </c>
      <c r="C80" s="29" t="s">
        <v>81</v>
      </c>
      <c r="D80" s="68"/>
      <c r="E80" s="37">
        <v>554</v>
      </c>
      <c r="F80" s="32">
        <f t="shared" si="0"/>
        <v>0</v>
      </c>
      <c r="G80" s="28">
        <f aca="true" t="shared" si="3" ref="G80:G145">IF(F80&gt;$G$5*0.85,1,0)</f>
        <v>0</v>
      </c>
    </row>
    <row r="81" spans="1:7" ht="13.5" customHeight="1">
      <c r="A81" s="78">
        <v>3048</v>
      </c>
      <c r="B81" s="83" t="s">
        <v>59</v>
      </c>
      <c r="C81" s="29" t="s">
        <v>81</v>
      </c>
      <c r="D81" s="68"/>
      <c r="E81" s="31">
        <v>242</v>
      </c>
      <c r="F81" s="32">
        <f t="shared" si="0"/>
        <v>0</v>
      </c>
      <c r="G81" s="135">
        <f>IF((F81+F82+F83)&gt;$G$5*0.85,1,0)</f>
        <v>0</v>
      </c>
    </row>
    <row r="82" spans="1:7" ht="13.5" customHeight="1">
      <c r="A82" s="78">
        <v>30481</v>
      </c>
      <c r="B82" s="83" t="s">
        <v>60</v>
      </c>
      <c r="C82" s="29" t="s">
        <v>81</v>
      </c>
      <c r="D82" s="68"/>
      <c r="E82" s="37">
        <v>3292</v>
      </c>
      <c r="F82" s="32">
        <f t="shared" si="0"/>
        <v>0</v>
      </c>
      <c r="G82" s="136"/>
    </row>
    <row r="83" spans="1:7" ht="13.5" customHeight="1">
      <c r="A83" s="78">
        <v>30482</v>
      </c>
      <c r="B83" s="83" t="s">
        <v>61</v>
      </c>
      <c r="C83" s="29" t="s">
        <v>81</v>
      </c>
      <c r="D83" s="68"/>
      <c r="E83" s="31">
        <v>4183</v>
      </c>
      <c r="F83" s="32">
        <f t="shared" si="0"/>
        <v>0</v>
      </c>
      <c r="G83" s="137"/>
    </row>
    <row r="84" spans="1:7" ht="13.5" customHeight="1">
      <c r="A84" s="78">
        <v>3050</v>
      </c>
      <c r="B84" s="83" t="s">
        <v>62</v>
      </c>
      <c r="C84" s="29" t="s">
        <v>81</v>
      </c>
      <c r="D84" s="68"/>
      <c r="E84" s="31">
        <v>537</v>
      </c>
      <c r="F84" s="32">
        <f t="shared" si="0"/>
        <v>0</v>
      </c>
      <c r="G84" s="135">
        <f>IF((F84+F85+F86)&gt;$G$5*0.85,1,0)</f>
        <v>0</v>
      </c>
    </row>
    <row r="85" spans="1:7" ht="13.5" customHeight="1">
      <c r="A85" s="78">
        <v>30501</v>
      </c>
      <c r="B85" s="83" t="s">
        <v>63</v>
      </c>
      <c r="C85" s="29" t="s">
        <v>81</v>
      </c>
      <c r="D85" s="68"/>
      <c r="E85" s="37">
        <v>4601</v>
      </c>
      <c r="F85" s="32">
        <f t="shared" si="0"/>
        <v>0</v>
      </c>
      <c r="G85" s="136"/>
    </row>
    <row r="86" spans="1:7" ht="13.5" customHeight="1">
      <c r="A86" s="78">
        <v>30502</v>
      </c>
      <c r="B86" s="83" t="s">
        <v>64</v>
      </c>
      <c r="C86" s="29" t="s">
        <v>81</v>
      </c>
      <c r="D86" s="68"/>
      <c r="E86" s="31">
        <v>3834</v>
      </c>
      <c r="F86" s="32">
        <f t="shared" si="0"/>
        <v>0</v>
      </c>
      <c r="G86" s="137"/>
    </row>
    <row r="87" spans="1:7" ht="13.5" customHeight="1">
      <c r="A87" s="78">
        <v>3052</v>
      </c>
      <c r="B87" s="83" t="s">
        <v>65</v>
      </c>
      <c r="C87" s="29" t="s">
        <v>81</v>
      </c>
      <c r="D87" s="68"/>
      <c r="E87" s="31">
        <v>375</v>
      </c>
      <c r="F87" s="32">
        <f t="shared" si="0"/>
        <v>0</v>
      </c>
      <c r="G87" s="135">
        <f>IF((F87+F88+F89)&gt;$G$5*0.85,1,0)</f>
        <v>0</v>
      </c>
    </row>
    <row r="88" spans="1:7" ht="13.5" customHeight="1">
      <c r="A88" s="78">
        <v>30521</v>
      </c>
      <c r="B88" s="83" t="s">
        <v>66</v>
      </c>
      <c r="C88" s="29" t="s">
        <v>81</v>
      </c>
      <c r="D88" s="68"/>
      <c r="E88" s="37">
        <v>1285</v>
      </c>
      <c r="F88" s="32">
        <f t="shared" si="0"/>
        <v>0</v>
      </c>
      <c r="G88" s="136"/>
    </row>
    <row r="89" spans="1:7" ht="13.5" customHeight="1">
      <c r="A89" s="78">
        <v>30522</v>
      </c>
      <c r="B89" s="83" t="s">
        <v>67</v>
      </c>
      <c r="C89" s="29" t="s">
        <v>81</v>
      </c>
      <c r="D89" s="68"/>
      <c r="E89" s="31">
        <v>1085</v>
      </c>
      <c r="F89" s="32">
        <f t="shared" si="0"/>
        <v>0</v>
      </c>
      <c r="G89" s="137"/>
    </row>
    <row r="90" spans="1:7" ht="13.5" customHeight="1">
      <c r="A90" s="29">
        <v>3053</v>
      </c>
      <c r="B90" s="30" t="s">
        <v>33</v>
      </c>
      <c r="C90" s="29" t="s">
        <v>81</v>
      </c>
      <c r="D90" s="68"/>
      <c r="E90" s="31">
        <v>319</v>
      </c>
      <c r="F90" s="32">
        <f t="shared" si="0"/>
        <v>0</v>
      </c>
      <c r="G90" s="28">
        <f t="shared" si="3"/>
        <v>0</v>
      </c>
    </row>
    <row r="91" spans="1:7" ht="13.5" customHeight="1">
      <c r="A91" s="29">
        <v>3054</v>
      </c>
      <c r="B91" s="30" t="s">
        <v>34</v>
      </c>
      <c r="C91" s="29" t="s">
        <v>81</v>
      </c>
      <c r="D91" s="68"/>
      <c r="E91" s="31">
        <v>319</v>
      </c>
      <c r="F91" s="32">
        <f t="shared" si="0"/>
        <v>0</v>
      </c>
      <c r="G91" s="28">
        <f t="shared" si="3"/>
        <v>0</v>
      </c>
    </row>
    <row r="92" spans="1:7" ht="13.5" customHeight="1">
      <c r="A92" s="29">
        <v>3058</v>
      </c>
      <c r="B92" s="30" t="s">
        <v>35</v>
      </c>
      <c r="C92" s="29" t="s">
        <v>81</v>
      </c>
      <c r="D92" s="68"/>
      <c r="E92" s="31">
        <v>319</v>
      </c>
      <c r="F92" s="32">
        <f t="shared" si="0"/>
        <v>0</v>
      </c>
      <c r="G92" s="28">
        <f t="shared" si="3"/>
        <v>0</v>
      </c>
    </row>
    <row r="93" spans="1:7" ht="13.5" customHeight="1">
      <c r="A93" s="29">
        <v>3059</v>
      </c>
      <c r="B93" s="30" t="s">
        <v>36</v>
      </c>
      <c r="C93" s="29" t="s">
        <v>81</v>
      </c>
      <c r="D93" s="68"/>
      <c r="E93" s="31">
        <v>313</v>
      </c>
      <c r="F93" s="32">
        <f t="shared" si="0"/>
        <v>0</v>
      </c>
      <c r="G93" s="28">
        <f t="shared" si="3"/>
        <v>0</v>
      </c>
    </row>
    <row r="94" spans="1:7" ht="13.5" customHeight="1">
      <c r="A94" s="29">
        <v>3060</v>
      </c>
      <c r="B94" s="30" t="s">
        <v>37</v>
      </c>
      <c r="C94" s="29" t="s">
        <v>81</v>
      </c>
      <c r="D94" s="68"/>
      <c r="E94" s="31">
        <v>320</v>
      </c>
      <c r="F94" s="32">
        <f t="shared" si="0"/>
        <v>0</v>
      </c>
      <c r="G94" s="28">
        <f t="shared" si="3"/>
        <v>0</v>
      </c>
    </row>
    <row r="95" spans="1:7" ht="13.5" customHeight="1">
      <c r="A95" s="109">
        <v>3169</v>
      </c>
      <c r="B95" s="30" t="s">
        <v>116</v>
      </c>
      <c r="C95" s="29" t="s">
        <v>81</v>
      </c>
      <c r="D95" s="68"/>
      <c r="E95" s="31">
        <v>319</v>
      </c>
      <c r="F95" s="32">
        <f t="shared" si="0"/>
        <v>0</v>
      </c>
      <c r="G95" s="28">
        <f t="shared" si="3"/>
        <v>0</v>
      </c>
    </row>
    <row r="96" spans="1:7" ht="13.5" customHeight="1">
      <c r="A96" s="113"/>
      <c r="B96" s="30" t="s">
        <v>116</v>
      </c>
      <c r="C96" s="29" t="s">
        <v>81</v>
      </c>
      <c r="D96" s="68"/>
      <c r="E96" s="31">
        <v>319</v>
      </c>
      <c r="F96" s="32">
        <f aca="true" t="shared" si="4" ref="F96:F106">D96*E96</f>
        <v>0</v>
      </c>
      <c r="G96" s="28">
        <f t="shared" si="3"/>
        <v>0</v>
      </c>
    </row>
    <row r="97" spans="1:7" ht="13.5" customHeight="1">
      <c r="A97" s="113"/>
      <c r="B97" s="30" t="s">
        <v>116</v>
      </c>
      <c r="C97" s="29" t="s">
        <v>81</v>
      </c>
      <c r="D97" s="68"/>
      <c r="E97" s="31">
        <v>319</v>
      </c>
      <c r="F97" s="32">
        <f t="shared" si="4"/>
        <v>0</v>
      </c>
      <c r="G97" s="28">
        <f t="shared" si="3"/>
        <v>0</v>
      </c>
    </row>
    <row r="98" spans="1:7" ht="13.5" customHeight="1">
      <c r="A98" s="113"/>
      <c r="B98" s="30" t="s">
        <v>116</v>
      </c>
      <c r="C98" s="29" t="s">
        <v>81</v>
      </c>
      <c r="D98" s="68"/>
      <c r="E98" s="31">
        <v>319</v>
      </c>
      <c r="F98" s="32">
        <f t="shared" si="4"/>
        <v>0</v>
      </c>
      <c r="G98" s="28">
        <f t="shared" si="3"/>
        <v>0</v>
      </c>
    </row>
    <row r="99" spans="1:7" ht="13.5" customHeight="1">
      <c r="A99" s="113"/>
      <c r="B99" s="30" t="s">
        <v>116</v>
      </c>
      <c r="C99" s="29" t="s">
        <v>81</v>
      </c>
      <c r="D99" s="68"/>
      <c r="E99" s="31">
        <v>319</v>
      </c>
      <c r="F99" s="32">
        <f t="shared" si="4"/>
        <v>0</v>
      </c>
      <c r="G99" s="28">
        <f t="shared" si="3"/>
        <v>0</v>
      </c>
    </row>
    <row r="100" spans="1:7" ht="13.5" customHeight="1">
      <c r="A100" s="113"/>
      <c r="B100" s="30" t="s">
        <v>116</v>
      </c>
      <c r="C100" s="29" t="s">
        <v>81</v>
      </c>
      <c r="D100" s="68"/>
      <c r="E100" s="31">
        <v>319</v>
      </c>
      <c r="F100" s="32">
        <f t="shared" si="4"/>
        <v>0</v>
      </c>
      <c r="G100" s="28">
        <f t="shared" si="3"/>
        <v>0</v>
      </c>
    </row>
    <row r="101" spans="1:7" ht="13.5" customHeight="1">
      <c r="A101" s="113"/>
      <c r="B101" s="30" t="s">
        <v>116</v>
      </c>
      <c r="C101" s="29" t="s">
        <v>81</v>
      </c>
      <c r="D101" s="68"/>
      <c r="E101" s="31">
        <v>319</v>
      </c>
      <c r="F101" s="32">
        <f t="shared" si="4"/>
        <v>0</v>
      </c>
      <c r="G101" s="28">
        <f t="shared" si="3"/>
        <v>0</v>
      </c>
    </row>
    <row r="102" spans="1:7" ht="13.5" customHeight="1">
      <c r="A102" s="113"/>
      <c r="B102" s="30" t="s">
        <v>116</v>
      </c>
      <c r="C102" s="29" t="s">
        <v>81</v>
      </c>
      <c r="D102" s="68"/>
      <c r="E102" s="31">
        <v>319</v>
      </c>
      <c r="F102" s="32">
        <f t="shared" si="4"/>
        <v>0</v>
      </c>
      <c r="G102" s="28">
        <f t="shared" si="3"/>
        <v>0</v>
      </c>
    </row>
    <row r="103" spans="1:7" ht="13.5" customHeight="1">
      <c r="A103" s="113"/>
      <c r="B103" s="30" t="s">
        <v>116</v>
      </c>
      <c r="C103" s="29" t="s">
        <v>81</v>
      </c>
      <c r="D103" s="68"/>
      <c r="E103" s="31">
        <v>319</v>
      </c>
      <c r="F103" s="32">
        <f t="shared" si="4"/>
        <v>0</v>
      </c>
      <c r="G103" s="28">
        <f t="shared" si="3"/>
        <v>0</v>
      </c>
    </row>
    <row r="104" spans="1:7" ht="13.5" customHeight="1">
      <c r="A104" s="113"/>
      <c r="B104" s="30" t="s">
        <v>116</v>
      </c>
      <c r="C104" s="29" t="s">
        <v>81</v>
      </c>
      <c r="D104" s="68"/>
      <c r="E104" s="31">
        <v>319</v>
      </c>
      <c r="F104" s="32">
        <f t="shared" si="4"/>
        <v>0</v>
      </c>
      <c r="G104" s="28">
        <f t="shared" si="3"/>
        <v>0</v>
      </c>
    </row>
    <row r="105" spans="1:7" ht="13.5" customHeight="1">
      <c r="A105" s="114"/>
      <c r="B105" s="30" t="s">
        <v>116</v>
      </c>
      <c r="C105" s="29" t="s">
        <v>81</v>
      </c>
      <c r="D105" s="68"/>
      <c r="E105" s="31">
        <v>319</v>
      </c>
      <c r="F105" s="32">
        <f t="shared" si="4"/>
        <v>0</v>
      </c>
      <c r="G105" s="28">
        <f t="shared" si="3"/>
        <v>0</v>
      </c>
    </row>
    <row r="106" spans="1:7" ht="13.5" customHeight="1">
      <c r="A106" s="78">
        <v>3068</v>
      </c>
      <c r="B106" s="83" t="s">
        <v>136</v>
      </c>
      <c r="C106" s="78" t="s">
        <v>81</v>
      </c>
      <c r="D106" s="84"/>
      <c r="E106" s="37">
        <v>266</v>
      </c>
      <c r="F106" s="32">
        <f t="shared" si="4"/>
        <v>0</v>
      </c>
      <c r="G106" s="28">
        <f t="shared" si="3"/>
        <v>0</v>
      </c>
    </row>
    <row r="107" spans="1:7" ht="13.5" customHeight="1">
      <c r="A107" s="29">
        <v>3069</v>
      </c>
      <c r="B107" s="30" t="s">
        <v>117</v>
      </c>
      <c r="C107" s="29" t="s">
        <v>81</v>
      </c>
      <c r="D107" s="68"/>
      <c r="E107" s="37">
        <v>266</v>
      </c>
      <c r="F107" s="32">
        <f t="shared" si="0"/>
        <v>0</v>
      </c>
      <c r="G107" s="28">
        <f t="shared" si="3"/>
        <v>0</v>
      </c>
    </row>
    <row r="108" spans="1:7" ht="13.5" customHeight="1">
      <c r="A108" s="29">
        <v>3070</v>
      </c>
      <c r="B108" s="30" t="s">
        <v>118</v>
      </c>
      <c r="C108" s="29" t="s">
        <v>81</v>
      </c>
      <c r="D108" s="68"/>
      <c r="E108" s="37">
        <v>266</v>
      </c>
      <c r="F108" s="32">
        <f aca="true" t="shared" si="5" ref="F108:F114">D108*E108</f>
        <v>0</v>
      </c>
      <c r="G108" s="28">
        <f t="shared" si="3"/>
        <v>0</v>
      </c>
    </row>
    <row r="109" spans="1:7" ht="13.5" customHeight="1">
      <c r="A109" s="29">
        <v>3071</v>
      </c>
      <c r="B109" s="30" t="s">
        <v>119</v>
      </c>
      <c r="C109" s="29" t="s">
        <v>81</v>
      </c>
      <c r="D109" s="68"/>
      <c r="E109" s="37">
        <v>266</v>
      </c>
      <c r="F109" s="32">
        <f t="shared" si="5"/>
        <v>0</v>
      </c>
      <c r="G109" s="28">
        <f t="shared" si="3"/>
        <v>0</v>
      </c>
    </row>
    <row r="110" spans="1:7" ht="13.5" customHeight="1">
      <c r="A110" s="29">
        <v>3072</v>
      </c>
      <c r="B110" s="30" t="s">
        <v>120</v>
      </c>
      <c r="C110" s="29" t="s">
        <v>81</v>
      </c>
      <c r="D110" s="68"/>
      <c r="E110" s="37">
        <v>266</v>
      </c>
      <c r="F110" s="32">
        <f t="shared" si="5"/>
        <v>0</v>
      </c>
      <c r="G110" s="28">
        <f t="shared" si="3"/>
        <v>0</v>
      </c>
    </row>
    <row r="111" spans="1:7" ht="13.5" customHeight="1">
      <c r="A111" s="29">
        <v>3074</v>
      </c>
      <c r="B111" s="30" t="s">
        <v>121</v>
      </c>
      <c r="C111" s="29" t="s">
        <v>81</v>
      </c>
      <c r="D111" s="68"/>
      <c r="E111" s="37">
        <v>266</v>
      </c>
      <c r="F111" s="32">
        <f t="shared" si="5"/>
        <v>0</v>
      </c>
      <c r="G111" s="28">
        <f t="shared" si="3"/>
        <v>0</v>
      </c>
    </row>
    <row r="112" spans="1:7" ht="13.5" customHeight="1">
      <c r="A112" s="29">
        <v>3075</v>
      </c>
      <c r="B112" s="30" t="s">
        <v>122</v>
      </c>
      <c r="C112" s="29" t="s">
        <v>81</v>
      </c>
      <c r="D112" s="68"/>
      <c r="E112" s="37">
        <v>266</v>
      </c>
      <c r="F112" s="32">
        <f t="shared" si="5"/>
        <v>0</v>
      </c>
      <c r="G112" s="28">
        <f t="shared" si="3"/>
        <v>0</v>
      </c>
    </row>
    <row r="113" spans="1:7" ht="13.5" customHeight="1">
      <c r="A113" s="29">
        <v>3077</v>
      </c>
      <c r="B113" s="30" t="s">
        <v>123</v>
      </c>
      <c r="C113" s="29" t="s">
        <v>81</v>
      </c>
      <c r="D113" s="68"/>
      <c r="E113" s="37">
        <v>266</v>
      </c>
      <c r="F113" s="32">
        <f t="shared" si="5"/>
        <v>0</v>
      </c>
      <c r="G113" s="28">
        <f t="shared" si="3"/>
        <v>0</v>
      </c>
    </row>
    <row r="114" spans="1:7" ht="13.5" customHeight="1">
      <c r="A114" s="109">
        <v>3179</v>
      </c>
      <c r="B114" s="30" t="s">
        <v>124</v>
      </c>
      <c r="C114" s="29" t="s">
        <v>81</v>
      </c>
      <c r="D114" s="68"/>
      <c r="E114" s="37">
        <v>266</v>
      </c>
      <c r="F114" s="32">
        <f t="shared" si="5"/>
        <v>0</v>
      </c>
      <c r="G114" s="28">
        <f t="shared" si="3"/>
        <v>0</v>
      </c>
    </row>
    <row r="115" spans="1:7" ht="13.5" customHeight="1">
      <c r="A115" s="113"/>
      <c r="B115" s="30" t="s">
        <v>124</v>
      </c>
      <c r="C115" s="29" t="s">
        <v>81</v>
      </c>
      <c r="D115" s="68"/>
      <c r="E115" s="37">
        <v>266</v>
      </c>
      <c r="F115" s="32">
        <f aca="true" t="shared" si="6" ref="F115:F124">D115*E115</f>
        <v>0</v>
      </c>
      <c r="G115" s="28">
        <f t="shared" si="3"/>
        <v>0</v>
      </c>
    </row>
    <row r="116" spans="1:7" ht="13.5" customHeight="1">
      <c r="A116" s="113"/>
      <c r="B116" s="30" t="s">
        <v>124</v>
      </c>
      <c r="C116" s="29" t="s">
        <v>81</v>
      </c>
      <c r="D116" s="68"/>
      <c r="E116" s="37">
        <v>266</v>
      </c>
      <c r="F116" s="32">
        <f t="shared" si="6"/>
        <v>0</v>
      </c>
      <c r="G116" s="28">
        <f t="shared" si="3"/>
        <v>0</v>
      </c>
    </row>
    <row r="117" spans="1:7" ht="13.5" customHeight="1">
      <c r="A117" s="113"/>
      <c r="B117" s="30" t="s">
        <v>124</v>
      </c>
      <c r="C117" s="29" t="s">
        <v>81</v>
      </c>
      <c r="D117" s="68"/>
      <c r="E117" s="37">
        <v>266</v>
      </c>
      <c r="F117" s="32">
        <f t="shared" si="6"/>
        <v>0</v>
      </c>
      <c r="G117" s="28">
        <f t="shared" si="3"/>
        <v>0</v>
      </c>
    </row>
    <row r="118" spans="1:7" ht="13.5" customHeight="1">
      <c r="A118" s="113"/>
      <c r="B118" s="30" t="s">
        <v>124</v>
      </c>
      <c r="C118" s="29" t="s">
        <v>81</v>
      </c>
      <c r="D118" s="68"/>
      <c r="E118" s="37">
        <v>266</v>
      </c>
      <c r="F118" s="32">
        <f t="shared" si="6"/>
        <v>0</v>
      </c>
      <c r="G118" s="28">
        <f t="shared" si="3"/>
        <v>0</v>
      </c>
    </row>
    <row r="119" spans="1:7" ht="13.5" customHeight="1">
      <c r="A119" s="113"/>
      <c r="B119" s="30" t="s">
        <v>124</v>
      </c>
      <c r="C119" s="29" t="s">
        <v>81</v>
      </c>
      <c r="D119" s="68"/>
      <c r="E119" s="37">
        <v>266</v>
      </c>
      <c r="F119" s="32">
        <f t="shared" si="6"/>
        <v>0</v>
      </c>
      <c r="G119" s="28">
        <f t="shared" si="3"/>
        <v>0</v>
      </c>
    </row>
    <row r="120" spans="1:7" ht="13.5" customHeight="1">
      <c r="A120" s="113"/>
      <c r="B120" s="30" t="s">
        <v>124</v>
      </c>
      <c r="C120" s="29" t="s">
        <v>81</v>
      </c>
      <c r="D120" s="68"/>
      <c r="E120" s="37">
        <v>266</v>
      </c>
      <c r="F120" s="32">
        <f t="shared" si="6"/>
        <v>0</v>
      </c>
      <c r="G120" s="28">
        <f t="shared" si="3"/>
        <v>0</v>
      </c>
    </row>
    <row r="121" spans="1:7" ht="13.5" customHeight="1">
      <c r="A121" s="113"/>
      <c r="B121" s="30" t="s">
        <v>124</v>
      </c>
      <c r="C121" s="29" t="s">
        <v>81</v>
      </c>
      <c r="D121" s="68"/>
      <c r="E121" s="37">
        <v>266</v>
      </c>
      <c r="F121" s="32">
        <f t="shared" si="6"/>
        <v>0</v>
      </c>
      <c r="G121" s="28">
        <f t="shared" si="3"/>
        <v>0</v>
      </c>
    </row>
    <row r="122" spans="1:7" ht="13.5" customHeight="1">
      <c r="A122" s="113"/>
      <c r="B122" s="30" t="s">
        <v>124</v>
      </c>
      <c r="C122" s="29" t="s">
        <v>81</v>
      </c>
      <c r="D122" s="68"/>
      <c r="E122" s="37">
        <v>266</v>
      </c>
      <c r="F122" s="32">
        <f t="shared" si="6"/>
        <v>0</v>
      </c>
      <c r="G122" s="28">
        <f t="shared" si="3"/>
        <v>0</v>
      </c>
    </row>
    <row r="123" spans="1:7" ht="13.5" customHeight="1">
      <c r="A123" s="113"/>
      <c r="B123" s="30" t="s">
        <v>124</v>
      </c>
      <c r="C123" s="29" t="s">
        <v>81</v>
      </c>
      <c r="D123" s="68"/>
      <c r="E123" s="37">
        <v>266</v>
      </c>
      <c r="F123" s="32">
        <f t="shared" si="6"/>
        <v>0</v>
      </c>
      <c r="G123" s="28">
        <f t="shared" si="3"/>
        <v>0</v>
      </c>
    </row>
    <row r="124" spans="1:7" ht="13.5" customHeight="1">
      <c r="A124" s="114"/>
      <c r="B124" s="30" t="s">
        <v>124</v>
      </c>
      <c r="C124" s="29" t="s">
        <v>81</v>
      </c>
      <c r="D124" s="68"/>
      <c r="E124" s="37">
        <v>266</v>
      </c>
      <c r="F124" s="32">
        <f t="shared" si="6"/>
        <v>0</v>
      </c>
      <c r="G124" s="28">
        <f t="shared" si="3"/>
        <v>0</v>
      </c>
    </row>
    <row r="125" spans="1:7" ht="13.5" customHeight="1">
      <c r="A125" s="29">
        <v>3082</v>
      </c>
      <c r="B125" s="30" t="s">
        <v>38</v>
      </c>
      <c r="C125" s="29" t="s">
        <v>81</v>
      </c>
      <c r="D125" s="68"/>
      <c r="E125" s="37">
        <v>620</v>
      </c>
      <c r="F125" s="32">
        <f aca="true" t="shared" si="7" ref="F125:F164">D125*E125</f>
        <v>0</v>
      </c>
      <c r="G125" s="28">
        <f t="shared" si="3"/>
        <v>0</v>
      </c>
    </row>
    <row r="126" spans="1:7" ht="13.5" customHeight="1">
      <c r="A126" s="29">
        <v>3083</v>
      </c>
      <c r="B126" s="30" t="s">
        <v>39</v>
      </c>
      <c r="C126" s="29" t="s">
        <v>81</v>
      </c>
      <c r="D126" s="68"/>
      <c r="E126" s="31">
        <v>190</v>
      </c>
      <c r="F126" s="32">
        <f t="shared" si="7"/>
        <v>0</v>
      </c>
      <c r="G126" s="28">
        <f t="shared" si="3"/>
        <v>0</v>
      </c>
    </row>
    <row r="127" spans="1:7" ht="14.25" customHeight="1">
      <c r="A127" s="109">
        <v>3189</v>
      </c>
      <c r="B127" s="30" t="s">
        <v>125</v>
      </c>
      <c r="C127" s="29" t="s">
        <v>81</v>
      </c>
      <c r="D127" s="68"/>
      <c r="E127" s="31">
        <v>190</v>
      </c>
      <c r="F127" s="32">
        <f t="shared" si="7"/>
        <v>0</v>
      </c>
      <c r="G127" s="28">
        <f t="shared" si="3"/>
        <v>0</v>
      </c>
    </row>
    <row r="128" spans="1:7" ht="14.25" customHeight="1">
      <c r="A128" s="113"/>
      <c r="B128" s="30" t="s">
        <v>125</v>
      </c>
      <c r="C128" s="29" t="s">
        <v>81</v>
      </c>
      <c r="D128" s="68"/>
      <c r="E128" s="31">
        <v>190</v>
      </c>
      <c r="F128" s="32">
        <f aca="true" t="shared" si="8" ref="F128:F136">D128*E128</f>
        <v>0</v>
      </c>
      <c r="G128" s="28">
        <f t="shared" si="3"/>
        <v>0</v>
      </c>
    </row>
    <row r="129" spans="1:7" ht="14.25" customHeight="1">
      <c r="A129" s="113"/>
      <c r="B129" s="30" t="s">
        <v>125</v>
      </c>
      <c r="C129" s="29" t="s">
        <v>81</v>
      </c>
      <c r="D129" s="68"/>
      <c r="E129" s="31">
        <v>190</v>
      </c>
      <c r="F129" s="32">
        <f t="shared" si="8"/>
        <v>0</v>
      </c>
      <c r="G129" s="28">
        <f t="shared" si="3"/>
        <v>0</v>
      </c>
    </row>
    <row r="130" spans="1:7" ht="14.25" customHeight="1">
      <c r="A130" s="113"/>
      <c r="B130" s="30" t="s">
        <v>125</v>
      </c>
      <c r="C130" s="29" t="s">
        <v>81</v>
      </c>
      <c r="D130" s="68"/>
      <c r="E130" s="31">
        <v>190</v>
      </c>
      <c r="F130" s="32">
        <f t="shared" si="8"/>
        <v>0</v>
      </c>
      <c r="G130" s="28">
        <f t="shared" si="3"/>
        <v>0</v>
      </c>
    </row>
    <row r="131" spans="1:7" ht="14.25" customHeight="1">
      <c r="A131" s="113"/>
      <c r="B131" s="30" t="s">
        <v>125</v>
      </c>
      <c r="C131" s="29" t="s">
        <v>81</v>
      </c>
      <c r="D131" s="68"/>
      <c r="E131" s="31">
        <v>190</v>
      </c>
      <c r="F131" s="32">
        <f t="shared" si="8"/>
        <v>0</v>
      </c>
      <c r="G131" s="28">
        <f t="shared" si="3"/>
        <v>0</v>
      </c>
    </row>
    <row r="132" spans="1:7" ht="14.25" customHeight="1">
      <c r="A132" s="114"/>
      <c r="B132" s="30" t="s">
        <v>125</v>
      </c>
      <c r="C132" s="29" t="s">
        <v>81</v>
      </c>
      <c r="D132" s="68"/>
      <c r="E132" s="31">
        <v>190</v>
      </c>
      <c r="F132" s="32">
        <f t="shared" si="8"/>
        <v>0</v>
      </c>
      <c r="G132" s="28">
        <f t="shared" si="3"/>
        <v>0</v>
      </c>
    </row>
    <row r="133" spans="1:7" ht="13.5" customHeight="1">
      <c r="A133" s="29">
        <v>3078</v>
      </c>
      <c r="B133" s="30" t="s">
        <v>126</v>
      </c>
      <c r="C133" s="29" t="s">
        <v>81</v>
      </c>
      <c r="D133" s="68"/>
      <c r="E133" s="31">
        <v>725</v>
      </c>
      <c r="F133" s="32">
        <f t="shared" si="8"/>
        <v>0</v>
      </c>
      <c r="G133" s="28">
        <f t="shared" si="3"/>
        <v>0</v>
      </c>
    </row>
    <row r="134" spans="1:7" ht="13.5" customHeight="1">
      <c r="A134" s="29">
        <v>3079</v>
      </c>
      <c r="B134" s="30" t="s">
        <v>127</v>
      </c>
      <c r="C134" s="29" t="s">
        <v>81</v>
      </c>
      <c r="D134" s="68"/>
      <c r="E134" s="31">
        <v>725</v>
      </c>
      <c r="F134" s="32">
        <f t="shared" si="8"/>
        <v>0</v>
      </c>
      <c r="G134" s="28">
        <f t="shared" si="3"/>
        <v>0</v>
      </c>
    </row>
    <row r="135" spans="1:7" ht="13.5" customHeight="1">
      <c r="A135" s="29">
        <v>3080</v>
      </c>
      <c r="B135" s="30" t="s">
        <v>128</v>
      </c>
      <c r="C135" s="29" t="s">
        <v>81</v>
      </c>
      <c r="D135" s="68"/>
      <c r="E135" s="31">
        <v>725</v>
      </c>
      <c r="F135" s="32">
        <f t="shared" si="8"/>
        <v>0</v>
      </c>
      <c r="G135" s="28">
        <f t="shared" si="3"/>
        <v>0</v>
      </c>
    </row>
    <row r="136" spans="1:7" ht="13.5" customHeight="1">
      <c r="A136" s="29">
        <v>3081</v>
      </c>
      <c r="B136" s="30" t="s">
        <v>129</v>
      </c>
      <c r="C136" s="29" t="s">
        <v>81</v>
      </c>
      <c r="D136" s="68"/>
      <c r="E136" s="31">
        <v>725</v>
      </c>
      <c r="F136" s="32">
        <f t="shared" si="8"/>
        <v>0</v>
      </c>
      <c r="G136" s="28">
        <f t="shared" si="3"/>
        <v>0</v>
      </c>
    </row>
    <row r="137" spans="1:7" ht="13.5" customHeight="1">
      <c r="A137" s="29">
        <v>3089</v>
      </c>
      <c r="B137" s="30" t="s">
        <v>40</v>
      </c>
      <c r="C137" s="29" t="s">
        <v>81</v>
      </c>
      <c r="D137" s="68"/>
      <c r="E137" s="37">
        <v>323</v>
      </c>
      <c r="F137" s="32">
        <f t="shared" si="7"/>
        <v>0</v>
      </c>
      <c r="G137" s="28">
        <f t="shared" si="3"/>
        <v>0</v>
      </c>
    </row>
    <row r="138" spans="1:7" ht="13.5" customHeight="1">
      <c r="A138" s="29">
        <v>3090</v>
      </c>
      <c r="B138" s="38" t="s">
        <v>41</v>
      </c>
      <c r="C138" s="29" t="s">
        <v>81</v>
      </c>
      <c r="D138" s="68"/>
      <c r="E138" s="37">
        <v>170</v>
      </c>
      <c r="F138" s="32">
        <f t="shared" si="7"/>
        <v>0</v>
      </c>
      <c r="G138" s="28">
        <f t="shared" si="3"/>
        <v>0</v>
      </c>
    </row>
    <row r="139" spans="1:7" ht="13.5" customHeight="1">
      <c r="A139" s="29">
        <v>3091</v>
      </c>
      <c r="B139" s="30" t="s">
        <v>69</v>
      </c>
      <c r="C139" s="29" t="s">
        <v>81</v>
      </c>
      <c r="D139" s="68"/>
      <c r="E139" s="37">
        <v>3747</v>
      </c>
      <c r="F139" s="32">
        <f t="shared" si="7"/>
        <v>0</v>
      </c>
      <c r="G139" s="28">
        <f t="shared" si="3"/>
        <v>0</v>
      </c>
    </row>
    <row r="140" spans="1:7" ht="12.75">
      <c r="A140" s="29">
        <v>3092</v>
      </c>
      <c r="B140" s="38" t="s">
        <v>56</v>
      </c>
      <c r="C140" s="29" t="s">
        <v>81</v>
      </c>
      <c r="D140" s="68"/>
      <c r="E140" s="37">
        <v>3747</v>
      </c>
      <c r="F140" s="32">
        <f t="shared" si="7"/>
        <v>0</v>
      </c>
      <c r="G140" s="28">
        <f t="shared" si="3"/>
        <v>0</v>
      </c>
    </row>
    <row r="141" spans="1:7" ht="13.5" customHeight="1">
      <c r="A141" s="29">
        <v>3093</v>
      </c>
      <c r="B141" s="38" t="s">
        <v>42</v>
      </c>
      <c r="C141" s="29" t="s">
        <v>81</v>
      </c>
      <c r="D141" s="68"/>
      <c r="E141" s="37">
        <v>3747</v>
      </c>
      <c r="F141" s="32">
        <f t="shared" si="7"/>
        <v>0</v>
      </c>
      <c r="G141" s="28">
        <f t="shared" si="3"/>
        <v>0</v>
      </c>
    </row>
    <row r="142" spans="1:7" ht="13.5" customHeight="1">
      <c r="A142" s="78">
        <v>3200</v>
      </c>
      <c r="B142" s="38" t="s">
        <v>68</v>
      </c>
      <c r="C142" s="29" t="s">
        <v>81</v>
      </c>
      <c r="D142" s="68"/>
      <c r="E142" s="31">
        <v>5632</v>
      </c>
      <c r="F142" s="32">
        <f t="shared" si="7"/>
        <v>0</v>
      </c>
      <c r="G142" s="28">
        <f t="shared" si="3"/>
        <v>0</v>
      </c>
    </row>
    <row r="143" spans="1:7" ht="17.25" customHeight="1">
      <c r="A143" s="78">
        <v>3199</v>
      </c>
      <c r="B143" s="30" t="s">
        <v>43</v>
      </c>
      <c r="C143" s="29" t="s">
        <v>81</v>
      </c>
      <c r="D143" s="68"/>
      <c r="E143" s="31">
        <v>57</v>
      </c>
      <c r="F143" s="32">
        <f t="shared" si="7"/>
        <v>0</v>
      </c>
      <c r="G143" s="28">
        <f t="shared" si="3"/>
        <v>0</v>
      </c>
    </row>
    <row r="144" spans="1:7" ht="12.75">
      <c r="A144" s="78">
        <v>3201</v>
      </c>
      <c r="B144" s="30" t="s">
        <v>80</v>
      </c>
      <c r="C144" s="29" t="s">
        <v>81</v>
      </c>
      <c r="D144" s="68"/>
      <c r="E144" s="31">
        <v>7288</v>
      </c>
      <c r="F144" s="32">
        <f t="shared" si="7"/>
        <v>0</v>
      </c>
      <c r="G144" s="28">
        <f t="shared" si="3"/>
        <v>0</v>
      </c>
    </row>
    <row r="145" spans="1:7" ht="13.5" customHeight="1">
      <c r="A145" s="29">
        <v>3095</v>
      </c>
      <c r="B145" s="30" t="s">
        <v>44</v>
      </c>
      <c r="C145" s="29" t="s">
        <v>81</v>
      </c>
      <c r="D145" s="68"/>
      <c r="E145" s="31">
        <v>0</v>
      </c>
      <c r="F145" s="32">
        <f t="shared" si="7"/>
        <v>0</v>
      </c>
      <c r="G145" s="28">
        <f t="shared" si="3"/>
        <v>0</v>
      </c>
    </row>
    <row r="146" spans="1:7" ht="13.5" customHeight="1">
      <c r="A146" s="24">
        <v>3094</v>
      </c>
      <c r="B146" s="40" t="s">
        <v>139</v>
      </c>
      <c r="C146" s="29" t="s">
        <v>101</v>
      </c>
      <c r="D146" s="68"/>
      <c r="E146" s="31">
        <v>26</v>
      </c>
      <c r="F146" s="32">
        <f t="shared" si="7"/>
        <v>0</v>
      </c>
      <c r="G146" s="28">
        <f>IF(F146&gt;$G$5*0.85,1,0)</f>
        <v>0</v>
      </c>
    </row>
    <row r="147" spans="1:7" ht="12.75" customHeight="1">
      <c r="A147" s="79">
        <v>4100</v>
      </c>
      <c r="B147" s="40" t="s">
        <v>95</v>
      </c>
      <c r="C147" s="29" t="s">
        <v>45</v>
      </c>
      <c r="D147" s="70"/>
      <c r="E147" s="39" t="s">
        <v>94</v>
      </c>
      <c r="F147" s="36" t="s">
        <v>94</v>
      </c>
      <c r="G147" s="64"/>
    </row>
    <row r="148" spans="1:7" ht="12.75" customHeight="1">
      <c r="A148" s="78">
        <v>4101</v>
      </c>
      <c r="B148" s="41" t="s">
        <v>83</v>
      </c>
      <c r="C148" s="29" t="s">
        <v>45</v>
      </c>
      <c r="D148" s="70"/>
      <c r="E148" s="31">
        <v>120</v>
      </c>
      <c r="F148" s="32">
        <f t="shared" si="7"/>
        <v>0</v>
      </c>
      <c r="G148" s="64"/>
    </row>
    <row r="149" spans="1:7" ht="12.75" customHeight="1">
      <c r="A149" s="78">
        <v>4102</v>
      </c>
      <c r="B149" s="41" t="s">
        <v>102</v>
      </c>
      <c r="C149" s="29" t="s">
        <v>45</v>
      </c>
      <c r="D149" s="70"/>
      <c r="E149" s="31">
        <v>167</v>
      </c>
      <c r="F149" s="32">
        <f t="shared" si="7"/>
        <v>0</v>
      </c>
      <c r="G149" s="64"/>
    </row>
    <row r="150" spans="1:7" ht="28.5" customHeight="1">
      <c r="A150" s="78">
        <v>4103</v>
      </c>
      <c r="B150" s="81" t="s">
        <v>132</v>
      </c>
      <c r="C150" s="59" t="s">
        <v>45</v>
      </c>
      <c r="D150" s="70"/>
      <c r="E150" s="31">
        <v>96</v>
      </c>
      <c r="F150" s="32">
        <f t="shared" si="7"/>
        <v>0</v>
      </c>
      <c r="G150" s="64"/>
    </row>
    <row r="151" spans="1:7" ht="12.75" customHeight="1">
      <c r="A151" s="78">
        <v>4104</v>
      </c>
      <c r="B151" s="81" t="s">
        <v>103</v>
      </c>
      <c r="C151" s="59" t="s">
        <v>45</v>
      </c>
      <c r="D151" s="70"/>
      <c r="E151" s="31">
        <v>673</v>
      </c>
      <c r="F151" s="32">
        <f t="shared" si="7"/>
        <v>0</v>
      </c>
      <c r="G151" s="64"/>
    </row>
    <row r="152" spans="1:7" ht="12.75" customHeight="1">
      <c r="A152" s="78">
        <v>4105</v>
      </c>
      <c r="B152" s="81" t="s">
        <v>84</v>
      </c>
      <c r="C152" s="59" t="s">
        <v>45</v>
      </c>
      <c r="D152" s="70"/>
      <c r="E152" s="31">
        <v>20</v>
      </c>
      <c r="F152" s="32">
        <f t="shared" si="7"/>
        <v>0</v>
      </c>
      <c r="G152" s="64"/>
    </row>
    <row r="153" spans="1:7" ht="39.75" customHeight="1">
      <c r="A153" s="80">
        <v>4007</v>
      </c>
      <c r="B153" s="80" t="s">
        <v>46</v>
      </c>
      <c r="C153" s="59" t="s">
        <v>45</v>
      </c>
      <c r="D153" s="70"/>
      <c r="E153" s="124" t="str">
        <f>IF(D154&gt;0,"Моля въведете общия брой на овцете","##############")</f>
        <v>##############</v>
      </c>
      <c r="F153" s="125"/>
      <c r="G153" s="64"/>
    </row>
    <row r="154" spans="1:7" ht="12.75" customHeight="1">
      <c r="A154" s="78" t="s">
        <v>140</v>
      </c>
      <c r="B154" s="81" t="s">
        <v>141</v>
      </c>
      <c r="C154" s="59" t="s">
        <v>45</v>
      </c>
      <c r="D154" s="70"/>
      <c r="E154" s="31">
        <v>57</v>
      </c>
      <c r="F154" s="32">
        <f t="shared" si="7"/>
        <v>0</v>
      </c>
      <c r="G154" s="64"/>
    </row>
    <row r="155" spans="1:7" ht="43.5" customHeight="1">
      <c r="A155" s="78" t="s">
        <v>142</v>
      </c>
      <c r="B155" s="81" t="s">
        <v>143</v>
      </c>
      <c r="C155" s="59" t="s">
        <v>45</v>
      </c>
      <c r="D155" s="62">
        <f>IF((D153-D154)&gt;0,D153-D154,0)</f>
        <v>0</v>
      </c>
      <c r="E155" s="60">
        <v>6</v>
      </c>
      <c r="F155" s="61">
        <f t="shared" si="7"/>
        <v>0</v>
      </c>
      <c r="G155" s="65"/>
    </row>
    <row r="156" spans="1:7" ht="12.75" customHeight="1">
      <c r="A156" s="79">
        <v>4010</v>
      </c>
      <c r="B156" s="82" t="s">
        <v>47</v>
      </c>
      <c r="C156" s="29" t="s">
        <v>45</v>
      </c>
      <c r="D156" s="70"/>
      <c r="E156" s="39" t="s">
        <v>94</v>
      </c>
      <c r="F156" s="36" t="s">
        <v>94</v>
      </c>
      <c r="G156" s="64"/>
    </row>
    <row r="157" spans="1:7" ht="12.75" customHeight="1">
      <c r="A157" s="78">
        <v>4011</v>
      </c>
      <c r="B157" s="81" t="s">
        <v>85</v>
      </c>
      <c r="C157" s="29" t="s">
        <v>45</v>
      </c>
      <c r="D157" s="70"/>
      <c r="E157" s="31">
        <v>76</v>
      </c>
      <c r="F157" s="32">
        <f t="shared" si="7"/>
        <v>0</v>
      </c>
      <c r="G157" s="64"/>
    </row>
    <row r="158" spans="1:7" ht="12.75" customHeight="1">
      <c r="A158" s="78">
        <v>4107</v>
      </c>
      <c r="B158" s="81" t="s">
        <v>86</v>
      </c>
      <c r="C158" s="29" t="s">
        <v>45</v>
      </c>
      <c r="D158" s="70"/>
      <c r="E158" s="31">
        <v>2</v>
      </c>
      <c r="F158" s="32">
        <f t="shared" si="7"/>
        <v>0</v>
      </c>
      <c r="G158" s="64"/>
    </row>
    <row r="159" spans="1:7" ht="12.75" customHeight="1">
      <c r="A159" s="79">
        <v>4013</v>
      </c>
      <c r="B159" s="82" t="s">
        <v>48</v>
      </c>
      <c r="C159" s="29" t="s">
        <v>45</v>
      </c>
      <c r="D159" s="70"/>
      <c r="E159" s="39" t="s">
        <v>94</v>
      </c>
      <c r="F159" s="36" t="s">
        <v>94</v>
      </c>
      <c r="G159" s="64"/>
    </row>
    <row r="160" spans="1:7" ht="12.75" customHeight="1">
      <c r="A160" s="140">
        <v>4014</v>
      </c>
      <c r="B160" s="87" t="s">
        <v>89</v>
      </c>
      <c r="C160" s="85" t="s">
        <v>45</v>
      </c>
      <c r="D160" s="71"/>
      <c r="E160" s="54">
        <v>468</v>
      </c>
      <c r="F160" s="55">
        <f t="shared" si="7"/>
        <v>0</v>
      </c>
      <c r="G160" s="66"/>
    </row>
    <row r="161" spans="1:7" ht="66" customHeight="1">
      <c r="A161" s="141"/>
      <c r="B161" s="100" t="s">
        <v>150</v>
      </c>
      <c r="C161" s="89" t="s">
        <v>45</v>
      </c>
      <c r="D161" s="74"/>
      <c r="E161" s="92">
        <v>468</v>
      </c>
      <c r="F161" s="93" t="s">
        <v>94</v>
      </c>
      <c r="G161" s="99" t="str">
        <f>IF(D160&lt;D161,"ВНИМАНИЕ ГРЕШКА-НЕ МОЖЕ ОБЩО СВИНЕТЕ МАЙКИ ДА СА ПО МАЛКО ОТ ЗАПИСАНИТЕ ОТ ИЗТОЧНО БАЛКАНДАКТА ПОРОДА"," ")</f>
        <v> </v>
      </c>
    </row>
    <row r="162" spans="1:7" ht="12.75" customHeight="1">
      <c r="A162" s="140">
        <v>4108</v>
      </c>
      <c r="B162" s="87" t="s">
        <v>133</v>
      </c>
      <c r="C162" s="85" t="s">
        <v>45</v>
      </c>
      <c r="D162" s="71"/>
      <c r="E162" s="54">
        <v>111</v>
      </c>
      <c r="F162" s="55">
        <f>IF(D160&gt;0,0,D162*E162)</f>
        <v>0</v>
      </c>
      <c r="G162" s="66"/>
    </row>
    <row r="163" spans="1:7" ht="65.25" customHeight="1">
      <c r="A163" s="141"/>
      <c r="B163" s="100" t="s">
        <v>150</v>
      </c>
      <c r="C163" s="90" t="s">
        <v>45</v>
      </c>
      <c r="D163" s="91"/>
      <c r="E163" s="94">
        <v>111</v>
      </c>
      <c r="F163" s="95" t="s">
        <v>94</v>
      </c>
      <c r="G163" s="99" t="str">
        <f>IF(D162&lt;D163,"ВНИМАНИЕ ГРЕШКА-НЕ МОЖЕ ОБЩО ПРАСЕНЦЕТА ДА СА ПО МАЛКО ОТ ЗАПИСАНИТЕ ОТ ИЗТОЧНО БАЛКАНДАКТА ПОРОДА"," ")</f>
        <v> </v>
      </c>
    </row>
    <row r="164" spans="1:7" ht="12.75" customHeight="1">
      <c r="A164" s="140">
        <v>4109</v>
      </c>
      <c r="B164" s="88" t="s">
        <v>87</v>
      </c>
      <c r="C164" s="85" t="s">
        <v>45</v>
      </c>
      <c r="D164" s="71"/>
      <c r="E164" s="54">
        <v>111</v>
      </c>
      <c r="F164" s="55">
        <f t="shared" si="7"/>
        <v>0</v>
      </c>
      <c r="G164" s="66"/>
    </row>
    <row r="165" spans="1:7" ht="67.5" customHeight="1">
      <c r="A165" s="141"/>
      <c r="B165" s="100" t="s">
        <v>150</v>
      </c>
      <c r="C165" s="89" t="s">
        <v>45</v>
      </c>
      <c r="D165" s="74"/>
      <c r="E165" s="96">
        <v>111</v>
      </c>
      <c r="F165" s="97" t="s">
        <v>94</v>
      </c>
      <c r="G165" s="99" t="str">
        <f>IF(D164&lt;D165,"ВНИМАНИЕ ГРЕШКА-НЕ МОЖЕ ОБЩО СВИНЕТЕ ДА СА ПО МАЛКО ОТ ЗАПИСАНИТЕ ОТ ИЗТОЧНО БАЛКАНДАКТА ПОРОДА"," ")</f>
        <v> </v>
      </c>
    </row>
    <row r="166" spans="1:7" ht="12.75" customHeight="1">
      <c r="A166" s="79">
        <v>4016</v>
      </c>
      <c r="B166" s="40" t="s">
        <v>49</v>
      </c>
      <c r="C166" s="29" t="s">
        <v>45</v>
      </c>
      <c r="D166" s="70"/>
      <c r="E166" s="39" t="s">
        <v>94</v>
      </c>
      <c r="F166" s="36" t="s">
        <v>94</v>
      </c>
      <c r="G166" s="64"/>
    </row>
    <row r="167" spans="1:7" ht="12.75" customHeight="1">
      <c r="A167" s="78">
        <v>4017</v>
      </c>
      <c r="B167" s="41" t="s">
        <v>90</v>
      </c>
      <c r="C167" s="29" t="s">
        <v>45</v>
      </c>
      <c r="D167" s="70"/>
      <c r="E167" s="31">
        <v>10</v>
      </c>
      <c r="F167" s="32">
        <f aca="true" t="shared" si="9" ref="F167:F180">D167*E167</f>
        <v>0</v>
      </c>
      <c r="G167" s="64"/>
    </row>
    <row r="168" spans="1:7" ht="12.75" customHeight="1">
      <c r="A168" s="78">
        <v>4110</v>
      </c>
      <c r="B168" s="41" t="s">
        <v>88</v>
      </c>
      <c r="C168" s="29" t="s">
        <v>45</v>
      </c>
      <c r="D168" s="70"/>
      <c r="E168" s="31">
        <v>7</v>
      </c>
      <c r="F168" s="32">
        <f t="shared" si="9"/>
        <v>0</v>
      </c>
      <c r="G168" s="64"/>
    </row>
    <row r="169" spans="1:7" ht="12.75" customHeight="1">
      <c r="A169" s="29">
        <v>4019</v>
      </c>
      <c r="B169" s="41" t="s">
        <v>91</v>
      </c>
      <c r="C169" s="29" t="s">
        <v>45</v>
      </c>
      <c r="D169" s="70"/>
      <c r="E169" s="31">
        <v>26</v>
      </c>
      <c r="F169" s="32">
        <f t="shared" si="9"/>
        <v>0</v>
      </c>
      <c r="G169" s="64"/>
    </row>
    <row r="170" spans="1:7" ht="12.75" customHeight="1">
      <c r="A170" s="29">
        <v>4020</v>
      </c>
      <c r="B170" s="41" t="s">
        <v>92</v>
      </c>
      <c r="C170" s="29" t="s">
        <v>45</v>
      </c>
      <c r="D170" s="70"/>
      <c r="E170" s="31">
        <v>89</v>
      </c>
      <c r="F170" s="32">
        <f t="shared" si="9"/>
        <v>0</v>
      </c>
      <c r="G170" s="64"/>
    </row>
    <row r="171" spans="1:7" ht="12.75" customHeight="1">
      <c r="A171" s="29">
        <v>4021</v>
      </c>
      <c r="B171" s="41" t="s">
        <v>93</v>
      </c>
      <c r="C171" s="29" t="s">
        <v>45</v>
      </c>
      <c r="D171" s="70"/>
      <c r="E171" s="31">
        <v>8</v>
      </c>
      <c r="F171" s="32">
        <f t="shared" si="9"/>
        <v>0</v>
      </c>
      <c r="G171" s="64"/>
    </row>
    <row r="172" spans="1:7" ht="12.75" customHeight="1">
      <c r="A172" s="78" t="s">
        <v>138</v>
      </c>
      <c r="B172" s="41" t="s">
        <v>137</v>
      </c>
      <c r="C172" s="29" t="s">
        <v>45</v>
      </c>
      <c r="D172" s="70"/>
      <c r="E172" s="31">
        <v>26</v>
      </c>
      <c r="F172" s="32">
        <f t="shared" si="9"/>
        <v>0</v>
      </c>
      <c r="G172" s="64"/>
    </row>
    <row r="173" spans="1:7" ht="12.75" customHeight="1">
      <c r="A173" s="24">
        <v>4024</v>
      </c>
      <c r="B173" s="40" t="s">
        <v>50</v>
      </c>
      <c r="C173" s="29" t="s">
        <v>45</v>
      </c>
      <c r="D173" s="70"/>
      <c r="E173" s="31">
        <v>0</v>
      </c>
      <c r="F173" s="32">
        <f t="shared" si="9"/>
        <v>0</v>
      </c>
      <c r="G173" s="64"/>
    </row>
    <row r="174" spans="1:7" ht="12.75" customHeight="1">
      <c r="A174" s="29">
        <v>4031</v>
      </c>
      <c r="B174" s="41" t="s">
        <v>96</v>
      </c>
      <c r="C174" s="29" t="s">
        <v>45</v>
      </c>
      <c r="D174" s="70"/>
      <c r="E174" s="31">
        <v>96</v>
      </c>
      <c r="F174" s="32">
        <f t="shared" si="9"/>
        <v>0</v>
      </c>
      <c r="G174" s="64"/>
    </row>
    <row r="175" spans="1:7" ht="12.75" customHeight="1">
      <c r="A175" s="24">
        <v>4025</v>
      </c>
      <c r="B175" s="40" t="s">
        <v>104</v>
      </c>
      <c r="C175" s="29" t="s">
        <v>45</v>
      </c>
      <c r="D175" s="70"/>
      <c r="E175" s="31">
        <v>29</v>
      </c>
      <c r="F175" s="32">
        <f t="shared" si="9"/>
        <v>0</v>
      </c>
      <c r="G175" s="64"/>
    </row>
    <row r="176" spans="1:7" ht="12.75" customHeight="1">
      <c r="A176" s="24">
        <v>4027</v>
      </c>
      <c r="B176" s="40" t="s">
        <v>51</v>
      </c>
      <c r="C176" s="29" t="s">
        <v>45</v>
      </c>
      <c r="D176" s="70"/>
      <c r="E176" s="37">
        <v>72</v>
      </c>
      <c r="F176" s="32">
        <f t="shared" si="9"/>
        <v>0</v>
      </c>
      <c r="G176" s="64"/>
    </row>
    <row r="177" spans="1:7" ht="12.75" customHeight="1">
      <c r="A177" s="24">
        <v>4029</v>
      </c>
      <c r="B177" s="40" t="s">
        <v>52</v>
      </c>
      <c r="C177" s="29" t="s">
        <v>45</v>
      </c>
      <c r="D177" s="70"/>
      <c r="E177" s="37">
        <v>284</v>
      </c>
      <c r="F177" s="32">
        <f t="shared" si="9"/>
        <v>0</v>
      </c>
      <c r="G177" s="64"/>
    </row>
    <row r="178" spans="1:7" ht="12.75" customHeight="1">
      <c r="A178" s="51">
        <v>4030</v>
      </c>
      <c r="B178" s="52" t="s">
        <v>53</v>
      </c>
      <c r="C178" s="53"/>
      <c r="D178" s="71"/>
      <c r="E178" s="54">
        <v>0</v>
      </c>
      <c r="F178" s="55">
        <f>D178*E178</f>
        <v>0</v>
      </c>
      <c r="G178" s="66"/>
    </row>
    <row r="179" spans="1:7" ht="12.75" customHeight="1">
      <c r="A179" s="75">
        <v>4030</v>
      </c>
      <c r="B179" s="76" t="s">
        <v>135</v>
      </c>
      <c r="C179" s="75" t="s">
        <v>134</v>
      </c>
      <c r="D179" s="72"/>
      <c r="E179" s="77">
        <v>42</v>
      </c>
      <c r="F179" s="55">
        <f>D179*E179</f>
        <v>0</v>
      </c>
      <c r="G179" s="67"/>
    </row>
    <row r="180" spans="1:7" ht="12.75" customHeight="1">
      <c r="A180" s="56">
        <v>4030</v>
      </c>
      <c r="B180" s="58" t="s">
        <v>146</v>
      </c>
      <c r="C180" s="56" t="s">
        <v>134</v>
      </c>
      <c r="D180" s="74"/>
      <c r="E180" s="86">
        <v>3.03</v>
      </c>
      <c r="F180" s="57">
        <f t="shared" si="9"/>
        <v>0</v>
      </c>
      <c r="G180" s="67"/>
    </row>
    <row r="181" spans="1:7" ht="30" customHeight="1">
      <c r="A181" s="142" t="s">
        <v>151</v>
      </c>
      <c r="B181" s="142"/>
      <c r="C181" s="142"/>
      <c r="D181" s="142"/>
      <c r="E181" s="142"/>
      <c r="F181" s="142"/>
      <c r="G181" s="142"/>
    </row>
    <row r="182" spans="1:7" ht="67.5" customHeight="1">
      <c r="A182" s="15"/>
      <c r="B182" s="120" t="s">
        <v>99</v>
      </c>
      <c r="C182" s="16"/>
      <c r="D182" s="98" t="s">
        <v>107</v>
      </c>
      <c r="E182" s="138" t="s">
        <v>147</v>
      </c>
      <c r="F182" s="138"/>
      <c r="G182" s="17" t="s">
        <v>98</v>
      </c>
    </row>
    <row r="183" spans="1:7" ht="15.75" customHeight="1">
      <c r="A183" s="20"/>
      <c r="B183" s="121"/>
      <c r="C183" s="21"/>
      <c r="D183" s="22" t="s">
        <v>105</v>
      </c>
      <c r="E183" s="119" t="s">
        <v>106</v>
      </c>
      <c r="F183" s="119"/>
      <c r="G183" s="23" t="s">
        <v>111</v>
      </c>
    </row>
    <row r="184" spans="1:7" ht="12.75">
      <c r="A184" s="18"/>
      <c r="B184" s="122"/>
      <c r="C184" s="19"/>
      <c r="D184" s="63">
        <f>D71*E71+D72*E72+D73*E73+D74*E74+D75*E75+SUM(D76:D79)*E79</f>
        <v>0</v>
      </c>
      <c r="E184" s="115">
        <f>F148+F149+F150+F151+F152+F154+F155+F157+F158+F175+IF(D161*E161&gt;0,(D161*E161+D165*E165),(D163*E163+D165*E165))</f>
        <v>0</v>
      </c>
      <c r="F184" s="115"/>
      <c r="G184" s="49">
        <f>IF(D184&gt;=E184,D184-E184,0)</f>
        <v>0</v>
      </c>
    </row>
    <row r="185" spans="1:7" ht="19.5" customHeight="1">
      <c r="A185" s="112" t="s">
        <v>145</v>
      </c>
      <c r="B185" s="112"/>
      <c r="C185" s="112"/>
      <c r="D185" s="112"/>
      <c r="E185" s="112"/>
      <c r="F185" s="112"/>
      <c r="G185" s="112"/>
    </row>
    <row r="186" spans="1:7" ht="29.25" customHeight="1">
      <c r="A186" s="112" t="s">
        <v>144</v>
      </c>
      <c r="B186" s="112"/>
      <c r="C186" s="112"/>
      <c r="D186" s="112"/>
      <c r="E186" s="112"/>
      <c r="F186" s="112"/>
      <c r="G186" s="112"/>
    </row>
    <row r="187" spans="1:7" ht="43.5" customHeight="1">
      <c r="A187" s="107" t="s">
        <v>148</v>
      </c>
      <c r="B187" s="107"/>
      <c r="C187" s="107"/>
      <c r="D187" s="107"/>
      <c r="E187" s="107"/>
      <c r="F187" s="107"/>
      <c r="G187" s="107"/>
    </row>
    <row r="188" spans="1:7" ht="56.25" customHeight="1">
      <c r="A188" s="104" t="s">
        <v>149</v>
      </c>
      <c r="B188" s="104"/>
      <c r="C188" s="104"/>
      <c r="D188" s="104"/>
      <c r="E188" s="104"/>
      <c r="F188" s="104"/>
      <c r="G188" s="104"/>
    </row>
    <row r="189" spans="1:4" ht="12.75">
      <c r="A189" s="8"/>
      <c r="B189" s="6"/>
      <c r="C189" s="1"/>
      <c r="D189" s="8"/>
    </row>
    <row r="190" spans="1:4" ht="12.75">
      <c r="A190" s="4"/>
      <c r="B190" s="2"/>
      <c r="C190" s="1"/>
      <c r="D190" s="8"/>
    </row>
    <row r="191" spans="1:4" ht="12.75">
      <c r="A191" s="5"/>
      <c r="B191" s="14"/>
      <c r="C191" s="1"/>
      <c r="D191" s="8"/>
    </row>
    <row r="192" spans="1:4" ht="12.75">
      <c r="A192" s="5"/>
      <c r="B192" s="14"/>
      <c r="C192" s="1"/>
      <c r="D192" s="8"/>
    </row>
    <row r="193" spans="1:4" ht="12.75">
      <c r="A193" s="5"/>
      <c r="B193" s="14"/>
      <c r="C193" s="1"/>
      <c r="D193" s="8"/>
    </row>
    <row r="194" spans="1:4" ht="12.75">
      <c r="A194" s="5"/>
      <c r="B194" s="14"/>
      <c r="C194" s="1"/>
      <c r="D194" s="8"/>
    </row>
    <row r="195" spans="1:4" ht="12.75">
      <c r="A195" s="5"/>
      <c r="B195" s="14"/>
      <c r="C195" s="1"/>
      <c r="D195" s="8"/>
    </row>
    <row r="196" spans="1:4" ht="12.75">
      <c r="A196" s="4"/>
      <c r="B196" s="2"/>
      <c r="C196" s="1"/>
      <c r="D196" s="8"/>
    </row>
    <row r="197" spans="1:4" ht="12.75">
      <c r="A197" s="5"/>
      <c r="B197" s="14"/>
      <c r="C197" s="1"/>
      <c r="D197" s="8"/>
    </row>
    <row r="198" spans="1:4" ht="12.75">
      <c r="A198" s="5"/>
      <c r="B198" s="14"/>
      <c r="C198" s="1"/>
      <c r="D198" s="8"/>
    </row>
    <row r="199" spans="1:4" ht="12.75">
      <c r="A199" s="4"/>
      <c r="B199" s="2"/>
      <c r="C199" s="1"/>
      <c r="D199" s="8"/>
    </row>
    <row r="200" spans="1:4" ht="12.75">
      <c r="A200" s="5"/>
      <c r="B200" s="14"/>
      <c r="C200" s="1"/>
      <c r="D200" s="8"/>
    </row>
    <row r="201" spans="1:4" ht="12.75">
      <c r="A201" s="5"/>
      <c r="B201" s="14"/>
      <c r="C201" s="1"/>
      <c r="D201" s="8"/>
    </row>
    <row r="202" spans="1:4" ht="12.75">
      <c r="A202" s="8"/>
      <c r="B202" s="6"/>
      <c r="C202" s="1"/>
      <c r="D202" s="8"/>
    </row>
    <row r="203" spans="1:4" ht="12.75">
      <c r="A203" s="8"/>
      <c r="B203" s="6"/>
      <c r="C203" s="1"/>
      <c r="D203" s="8"/>
    </row>
    <row r="204" spans="1:4" ht="12.75">
      <c r="A204" s="8"/>
      <c r="B204" s="6"/>
      <c r="C204" s="1"/>
      <c r="D204" s="8"/>
    </row>
    <row r="205" spans="1:4" ht="12.75">
      <c r="A205" s="8"/>
      <c r="B205" s="6"/>
      <c r="C205" s="1"/>
      <c r="D205" s="8"/>
    </row>
    <row r="206" spans="1:4" ht="12.75">
      <c r="A206" s="8"/>
      <c r="B206" s="6"/>
      <c r="C206" s="1"/>
      <c r="D206" s="8"/>
    </row>
    <row r="207" spans="1:4" ht="12.75">
      <c r="A207" s="8"/>
      <c r="B207" s="6"/>
      <c r="C207" s="1"/>
      <c r="D207" s="8"/>
    </row>
    <row r="208" spans="1:4" ht="12.75">
      <c r="A208" s="8"/>
      <c r="B208" s="6"/>
      <c r="C208" s="1"/>
      <c r="D208" s="8"/>
    </row>
    <row r="209" spans="1:4" ht="12.75">
      <c r="A209" s="8"/>
      <c r="B209" s="6"/>
      <c r="C209" s="1"/>
      <c r="D209" s="8"/>
    </row>
    <row r="210" spans="1:4" ht="12.75">
      <c r="A210" s="8"/>
      <c r="B210" s="6"/>
      <c r="C210" s="1"/>
      <c r="D210" s="8"/>
    </row>
    <row r="211" spans="1:4" ht="12.75">
      <c r="A211" s="8"/>
      <c r="B211" s="6"/>
      <c r="C211" s="1"/>
      <c r="D211" s="8"/>
    </row>
    <row r="212" spans="1:4" ht="12.75">
      <c r="A212" s="8"/>
      <c r="B212" s="6"/>
      <c r="C212" s="1"/>
      <c r="D212" s="8"/>
    </row>
    <row r="213" spans="1:4" ht="12.75">
      <c r="A213" s="8"/>
      <c r="B213" s="6"/>
      <c r="C213" s="1"/>
      <c r="D213" s="8"/>
    </row>
    <row r="214" spans="1:4" ht="12.75">
      <c r="A214" s="8"/>
      <c r="B214" s="6"/>
      <c r="C214" s="1"/>
      <c r="D214" s="8"/>
    </row>
    <row r="215" spans="1:4" ht="12.75">
      <c r="A215" s="8"/>
      <c r="B215" s="6"/>
      <c r="C215" s="1"/>
      <c r="D215" s="8"/>
    </row>
    <row r="216" spans="1:4" ht="12.75">
      <c r="A216" s="8"/>
      <c r="B216" s="6"/>
      <c r="C216" s="1"/>
      <c r="D216" s="8"/>
    </row>
    <row r="217" spans="1:4" ht="12.75">
      <c r="A217" s="8"/>
      <c r="B217" s="6"/>
      <c r="C217" s="1"/>
      <c r="D217" s="8"/>
    </row>
    <row r="218" spans="1:4" ht="12.75">
      <c r="A218" s="8"/>
      <c r="B218" s="6"/>
      <c r="C218" s="1"/>
      <c r="D218" s="8"/>
    </row>
    <row r="219" spans="1:4" ht="12.75">
      <c r="A219" s="8"/>
      <c r="B219" s="6"/>
      <c r="C219" s="1"/>
      <c r="D219" s="8"/>
    </row>
    <row r="220" spans="1:4" ht="12.75">
      <c r="A220" s="8"/>
      <c r="B220" s="6"/>
      <c r="C220" s="1"/>
      <c r="D220" s="8"/>
    </row>
    <row r="221" spans="1:4" ht="12.75">
      <c r="A221" s="8"/>
      <c r="B221" s="6"/>
      <c r="C221" s="1"/>
      <c r="D221" s="8"/>
    </row>
    <row r="222" spans="1:4" ht="12.75">
      <c r="A222" s="8"/>
      <c r="B222" s="6"/>
      <c r="C222" s="1"/>
      <c r="D222" s="8"/>
    </row>
    <row r="223" spans="1:4" ht="12.75">
      <c r="A223" s="8"/>
      <c r="B223" s="6"/>
      <c r="C223" s="1"/>
      <c r="D223" s="8"/>
    </row>
    <row r="224" spans="1:4" ht="12.75">
      <c r="A224" s="8"/>
      <c r="B224" s="6"/>
      <c r="C224" s="1"/>
      <c r="D224" s="8"/>
    </row>
    <row r="225" spans="1:4" ht="12.75">
      <c r="A225" s="8"/>
      <c r="B225" s="6"/>
      <c r="C225" s="1"/>
      <c r="D225" s="8"/>
    </row>
    <row r="226" spans="1:4" ht="12.75">
      <c r="A226" s="8"/>
      <c r="B226" s="6"/>
      <c r="C226" s="1"/>
      <c r="D226" s="8"/>
    </row>
    <row r="227" spans="1:4" ht="12.75">
      <c r="A227" s="8"/>
      <c r="B227" s="6"/>
      <c r="C227" s="1"/>
      <c r="D227" s="8"/>
    </row>
    <row r="228" spans="1:4" ht="12.75">
      <c r="A228" s="8"/>
      <c r="B228" s="6"/>
      <c r="C228" s="1"/>
      <c r="D228" s="8"/>
    </row>
    <row r="229" spans="1:4" ht="12.75">
      <c r="A229" s="8"/>
      <c r="B229" s="6"/>
      <c r="C229" s="1"/>
      <c r="D229" s="8"/>
    </row>
    <row r="230" spans="1:4" ht="12.75">
      <c r="A230" s="8"/>
      <c r="B230" s="6"/>
      <c r="C230" s="1"/>
      <c r="D230" s="8"/>
    </row>
    <row r="231" spans="1:4" ht="12.75">
      <c r="A231" s="8"/>
      <c r="B231" s="6"/>
      <c r="C231" s="1"/>
      <c r="D231" s="8"/>
    </row>
    <row r="232" spans="1:4" ht="12.75">
      <c r="A232" s="8"/>
      <c r="B232" s="6"/>
      <c r="C232" s="1"/>
      <c r="D232" s="8"/>
    </row>
    <row r="233" spans="1:4" ht="12.75">
      <c r="A233" s="8"/>
      <c r="B233" s="6"/>
      <c r="C233" s="1"/>
      <c r="D233" s="8"/>
    </row>
    <row r="234" spans="1:4" ht="12.75">
      <c r="A234" s="8"/>
      <c r="B234" s="6"/>
      <c r="C234" s="1"/>
      <c r="D234" s="8"/>
    </row>
    <row r="235" spans="1:4" ht="12.75">
      <c r="A235" s="8"/>
      <c r="B235" s="6"/>
      <c r="C235" s="1"/>
      <c r="D235" s="8"/>
    </row>
    <row r="236" spans="1:4" ht="12.75">
      <c r="A236" s="8"/>
      <c r="B236" s="6"/>
      <c r="C236" s="1"/>
      <c r="D236" s="8"/>
    </row>
    <row r="237" spans="1:4" ht="12.75">
      <c r="A237" s="8"/>
      <c r="B237" s="6"/>
      <c r="C237" s="1"/>
      <c r="D237" s="8"/>
    </row>
    <row r="238" spans="1:4" ht="12.75">
      <c r="A238" s="8"/>
      <c r="B238" s="6"/>
      <c r="C238" s="1"/>
      <c r="D238" s="8"/>
    </row>
    <row r="239" spans="1:4" ht="12.75">
      <c r="A239" s="8"/>
      <c r="B239" s="6"/>
      <c r="C239" s="1"/>
      <c r="D239" s="8"/>
    </row>
    <row r="240" spans="1:4" ht="12.75">
      <c r="A240" s="8"/>
      <c r="B240" s="6"/>
      <c r="C240" s="1"/>
      <c r="D240" s="8"/>
    </row>
    <row r="241" spans="1:4" ht="12.75">
      <c r="A241" s="8"/>
      <c r="B241" s="6"/>
      <c r="C241" s="1"/>
      <c r="D241" s="8"/>
    </row>
    <row r="242" spans="1:4" ht="12.75">
      <c r="A242" s="8"/>
      <c r="B242" s="6"/>
      <c r="C242" s="1"/>
      <c r="D242" s="8"/>
    </row>
    <row r="243" spans="1:4" ht="12.75">
      <c r="A243" s="8"/>
      <c r="B243" s="6"/>
      <c r="C243" s="1"/>
      <c r="D243" s="8"/>
    </row>
    <row r="244" spans="1:4" ht="12.75">
      <c r="A244" s="8"/>
      <c r="B244" s="6"/>
      <c r="C244" s="1"/>
      <c r="D244" s="8"/>
    </row>
    <row r="245" spans="1:4" ht="12.75">
      <c r="A245" s="8"/>
      <c r="B245" s="6"/>
      <c r="C245" s="1"/>
      <c r="D245" s="8"/>
    </row>
    <row r="246" spans="1:4" ht="12.75">
      <c r="A246" s="8"/>
      <c r="B246" s="6"/>
      <c r="C246" s="1"/>
      <c r="D246" s="8"/>
    </row>
    <row r="247" spans="1:4" ht="12.75">
      <c r="A247" s="8"/>
      <c r="B247" s="6"/>
      <c r="C247" s="1"/>
      <c r="D247" s="8"/>
    </row>
    <row r="248" spans="1:4" ht="12.75">
      <c r="A248" s="8"/>
      <c r="B248" s="6"/>
      <c r="C248" s="1"/>
      <c r="D248" s="8"/>
    </row>
    <row r="249" spans="1:4" ht="12.75">
      <c r="A249" s="8"/>
      <c r="B249" s="6"/>
      <c r="C249" s="1"/>
      <c r="D249" s="8"/>
    </row>
    <row r="250" spans="1:4" ht="12.75">
      <c r="A250" s="8"/>
      <c r="B250" s="6"/>
      <c r="C250" s="1"/>
      <c r="D250" s="8"/>
    </row>
    <row r="251" spans="1:4" ht="12.75">
      <c r="A251" s="8"/>
      <c r="B251" s="6"/>
      <c r="C251" s="1"/>
      <c r="D251" s="8"/>
    </row>
    <row r="252" spans="1:4" ht="12.75">
      <c r="A252" s="8"/>
      <c r="B252" s="6"/>
      <c r="C252" s="1"/>
      <c r="D252" s="8"/>
    </row>
  </sheetData>
  <autoFilter ref="A19:G180"/>
  <mergeCells count="40">
    <mergeCell ref="E182:F182"/>
    <mergeCell ref="A45:A50"/>
    <mergeCell ref="A68:A70"/>
    <mergeCell ref="A76:A79"/>
    <mergeCell ref="A114:A124"/>
    <mergeCell ref="A127:A132"/>
    <mergeCell ref="A160:A161"/>
    <mergeCell ref="A162:A163"/>
    <mergeCell ref="A164:A165"/>
    <mergeCell ref="A181:G181"/>
    <mergeCell ref="A13:G13"/>
    <mergeCell ref="E153:F153"/>
    <mergeCell ref="I7:L7"/>
    <mergeCell ref="A8:F9"/>
    <mergeCell ref="G8:G9"/>
    <mergeCell ref="A30:A34"/>
    <mergeCell ref="G84:G86"/>
    <mergeCell ref="G81:G83"/>
    <mergeCell ref="G87:G89"/>
    <mergeCell ref="G20:G21"/>
    <mergeCell ref="E184:F184"/>
    <mergeCell ref="A16:G16"/>
    <mergeCell ref="A1:G1"/>
    <mergeCell ref="A185:G185"/>
    <mergeCell ref="A5:F5"/>
    <mergeCell ref="A6:F6"/>
    <mergeCell ref="A3:G3"/>
    <mergeCell ref="E183:F183"/>
    <mergeCell ref="A7:F7"/>
    <mergeCell ref="B182:B184"/>
    <mergeCell ref="A188:G188"/>
    <mergeCell ref="A12:F12"/>
    <mergeCell ref="A10:F10"/>
    <mergeCell ref="A187:G187"/>
    <mergeCell ref="A11:G11"/>
    <mergeCell ref="A14:G14"/>
    <mergeCell ref="A15:G15"/>
    <mergeCell ref="A59:A63"/>
    <mergeCell ref="A186:G186"/>
    <mergeCell ref="A95:A105"/>
  </mergeCells>
  <conditionalFormatting sqref="G161 G163 G165">
    <cfRule type="cellIs" priority="1" dxfId="0" operator="notEqual" stopIfTrue="1">
      <formula>" "</formula>
    </cfRule>
  </conditionalFormatting>
  <printOptions/>
  <pageMargins left="0.6" right="0.27" top="0.38" bottom="0.32" header="0.21" footer="0.16"/>
  <pageSetup horizontalDpi="600" verticalDpi="600" orientation="portrait" paperSize="9" scale="65" r:id="rId4"/>
  <rowBreaks count="2" manualBreakCount="2">
    <brk id="58" max="255" man="1"/>
    <brk id="13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Agro-statistics Department, 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m.toteva</dc:creator>
  <cp:keywords/>
  <dc:description/>
  <cp:lastModifiedBy>Vanev</cp:lastModifiedBy>
  <cp:lastPrinted>2008-08-27T09:01:22Z</cp:lastPrinted>
  <dcterms:created xsi:type="dcterms:W3CDTF">2007-05-14T12:33:22Z</dcterms:created>
  <dcterms:modified xsi:type="dcterms:W3CDTF">2008-09-30T08:54:33Z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2535153</vt:i4>
  </property>
  <property fmtid="{D5CDD505-2E9C-101B-9397-08002B2CF9AE}" pid="3" name="_EmailSubject">
    <vt:lpwstr>polupazarni</vt:lpwstr>
  </property>
  <property fmtid="{D5CDD505-2E9C-101B-9397-08002B2CF9AE}" pid="4" name="_AuthorEmail">
    <vt:lpwstr>MToteva@mzg.government.bg</vt:lpwstr>
  </property>
  <property fmtid="{D5CDD505-2E9C-101B-9397-08002B2CF9AE}" pid="5" name="_AuthorEmailDisplayName">
    <vt:lpwstr>Mariana Toteva</vt:lpwstr>
  </property>
  <property fmtid="{D5CDD505-2E9C-101B-9397-08002B2CF9AE}" pid="6" name="_ReviewingToolsShownOnce">
    <vt:lpwstr/>
  </property>
</Properties>
</file>